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codeName="ThisWorkbook" defaultThemeVersion="124226"/>
  <mc:AlternateContent xmlns:mc="http://schemas.openxmlformats.org/markup-compatibility/2006">
    <mc:Choice Requires="x15">
      <x15ac:absPath xmlns:x15ac="http://schemas.microsoft.com/office/spreadsheetml/2010/11/ac" url="A:\31 CORTEC Masters\Cortecs Website\"/>
    </mc:Choice>
  </mc:AlternateContent>
  <xr:revisionPtr revIDLastSave="0" documentId="13_ncr:1_{ED6AF4A2-BA06-4D1C-B258-371C59BE3B41}" xr6:coauthVersionLast="47" xr6:coauthVersionMax="47" xr10:uidLastSave="{00000000-0000-0000-0000-000000000000}"/>
  <workbookProtection workbookAlgorithmName="SHA-512" workbookHashValue="/00TiC/l0x1/aUsnA6eKBj0iFqVBM/w7GAJiPSYvjUoH8eSjEnh/bJoB+wGni8dnvlJZNonAgwUjghRQZABvBQ==" workbookSaltValue="1RdyZAYEXpu7AqBue64sLA==" workbookSpinCount="100000" lockStructure="1"/>
  <bookViews>
    <workbookView xWindow="-120" yWindow="-120" windowWidth="29040" windowHeight="15840" xr2:uid="{00000000-000D-0000-FFFF-FFFF00000000}"/>
  </bookViews>
  <sheets>
    <sheet name="Disclaimer" sheetId="8" r:id="rId1"/>
    <sheet name="Cortec" sheetId="9" r:id="rId2"/>
    <sheet name="I4DCRes" sheetId="4" r:id="rId3"/>
    <sheet name="I4DCResDbase" sheetId="5" state="hidden" r:id="rId4"/>
    <sheet name="I4DCResData" sheetId="6" state="hidden" r:id="rId5"/>
    <sheet name="Master Text" sheetId="10" r:id="rId6"/>
    <sheet name="Decode Model" sheetId="7" state="hidden" r:id="rId7"/>
  </sheets>
  <definedNames>
    <definedName name="_xlnm.Print_Area" localSheetId="2">I4DCRes!$I$2:$I$19</definedName>
    <definedName name="_xlnm.Print_Area" localSheetId="5">'Master Text'!$I$2:$I$19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0" l="1"/>
  <c r="A5" i="10"/>
  <c r="I2" i="10"/>
  <c r="E11" i="5" l="1"/>
  <c r="D11" i="5"/>
  <c r="E10" i="5"/>
  <c r="D10" i="5"/>
  <c r="E9" i="5"/>
  <c r="D9" i="5"/>
  <c r="B8" i="5"/>
  <c r="A5" i="4" s="1"/>
  <c r="I6" i="4"/>
  <c r="I2" i="4"/>
  <c r="C52" i="5" l="1"/>
  <c r="D8" i="5"/>
  <c r="B6" i="10" s="1"/>
  <c r="B4" i="10" s="1"/>
  <c r="E8" i="5"/>
  <c r="A4" i="10" l="1"/>
  <c r="I5" i="10"/>
  <c r="E55" i="5"/>
  <c r="E53" i="5"/>
  <c r="E52" i="5" s="1"/>
  <c r="E46" i="5"/>
  <c r="E45" i="5"/>
  <c r="E44" i="5"/>
  <c r="E43" i="5" s="1"/>
  <c r="B43" i="5"/>
  <c r="E38" i="5"/>
  <c r="E32" i="5"/>
  <c r="E31" i="5"/>
  <c r="B30" i="5"/>
  <c r="D27" i="5"/>
  <c r="D26" i="5"/>
  <c r="D25" i="5"/>
  <c r="D24" i="5"/>
  <c r="D23" i="5"/>
  <c r="D22" i="5"/>
  <c r="E16" i="5"/>
  <c r="E15" i="5"/>
  <c r="E14" i="5"/>
  <c r="B13" i="5"/>
  <c r="E54" i="5"/>
  <c r="B52" i="5"/>
  <c r="D46" i="5"/>
  <c r="D45" i="5"/>
  <c r="D44" i="5"/>
  <c r="B37" i="5"/>
  <c r="D32" i="5"/>
  <c r="D31" i="5"/>
  <c r="E27" i="5"/>
  <c r="E26" i="5"/>
  <c r="E25" i="5"/>
  <c r="E24" i="5"/>
  <c r="E23" i="5"/>
  <c r="E22" i="5"/>
  <c r="E21" i="5" s="1"/>
  <c r="B21" i="5"/>
  <c r="D16" i="5"/>
  <c r="D15" i="5"/>
  <c r="D14" i="5"/>
  <c r="B6" i="4"/>
  <c r="B4" i="4" s="1"/>
  <c r="A4" i="4"/>
  <c r="I5" i="4"/>
  <c r="I17" i="4" l="1"/>
  <c r="I17" i="10"/>
  <c r="I15" i="10"/>
  <c r="A14" i="10"/>
  <c r="I16" i="4"/>
  <c r="I16" i="10"/>
  <c r="M7" i="5"/>
  <c r="B6" i="7" s="1"/>
  <c r="I7" i="10"/>
  <c r="A7" i="10"/>
  <c r="M8" i="5"/>
  <c r="B7" i="7" s="1"/>
  <c r="I9" i="10"/>
  <c r="A9" i="10"/>
  <c r="I10" i="4"/>
  <c r="I10" i="10"/>
  <c r="M10" i="5"/>
  <c r="B9" i="7" s="1"/>
  <c r="A13" i="10"/>
  <c r="I13" i="10"/>
  <c r="M9" i="5"/>
  <c r="B8" i="7" s="1"/>
  <c r="I11" i="10"/>
  <c r="A11" i="10"/>
  <c r="I18" i="4"/>
  <c r="I18" i="10"/>
  <c r="F45" i="5"/>
  <c r="E13" i="5"/>
  <c r="E30" i="5"/>
  <c r="F25" i="5"/>
  <c r="F23" i="5"/>
  <c r="F27" i="5"/>
  <c r="A13" i="4"/>
  <c r="I13" i="4"/>
  <c r="A7" i="4"/>
  <c r="I7" i="4"/>
  <c r="A11" i="4"/>
  <c r="I11" i="4"/>
  <c r="A14" i="4"/>
  <c r="I15" i="4"/>
  <c r="A9" i="4"/>
  <c r="I9" i="4"/>
  <c r="E37" i="5"/>
  <c r="M37" i="5"/>
  <c r="N10" i="5" s="1"/>
  <c r="C9" i="7" s="1"/>
  <c r="F32" i="5"/>
  <c r="F16" i="5"/>
  <c r="F14" i="5"/>
  <c r="F46" i="5"/>
  <c r="F44" i="5"/>
  <c r="D43" i="5"/>
  <c r="D30" i="5"/>
  <c r="F31" i="5"/>
  <c r="F15" i="5"/>
  <c r="D13" i="5"/>
  <c r="B8" i="10" s="1"/>
  <c r="C4" i="10" s="1"/>
  <c r="F26" i="5"/>
  <c r="F24" i="5"/>
  <c r="D21" i="5"/>
  <c r="B10" i="10" s="1"/>
  <c r="D4" i="10" s="1"/>
  <c r="F22" i="5"/>
  <c r="B12" i="4" l="1"/>
  <c r="E4" i="4" s="1"/>
  <c r="B12" i="10"/>
  <c r="E4" i="10" s="1"/>
  <c r="I8" i="4"/>
  <c r="I8" i="10"/>
  <c r="I14" i="10"/>
  <c r="B13" i="10"/>
  <c r="B15" i="4"/>
  <c r="F4" i="4" s="1"/>
  <c r="B15" i="10"/>
  <c r="F4" i="10" s="1"/>
  <c r="I12" i="4"/>
  <c r="I12" i="10"/>
  <c r="B10" i="4"/>
  <c r="D4" i="4" s="1"/>
  <c r="E2" i="5"/>
  <c r="B8" i="4"/>
  <c r="C4" i="4" s="1"/>
  <c r="I14" i="4"/>
  <c r="B13" i="4"/>
  <c r="I4" i="4" l="1"/>
  <c r="C2" i="7" s="1"/>
  <c r="K2" i="5" s="1"/>
  <c r="J129" i="5" s="1"/>
  <c r="O17" i="5" s="1"/>
  <c r="I4" i="10"/>
  <c r="J113" i="5" l="1"/>
  <c r="O16" i="5" s="1"/>
  <c r="J21" i="5"/>
  <c r="O8" i="5" s="1"/>
  <c r="E7" i="7" s="1"/>
  <c r="J60" i="5"/>
  <c r="J13" i="5"/>
  <c r="O7" i="5" s="1"/>
  <c r="E6" i="7" s="1"/>
  <c r="J30" i="5"/>
  <c r="N9" i="5" s="1"/>
  <c r="C8" i="7" s="1"/>
  <c r="J43" i="5"/>
  <c r="O11" i="5" s="1"/>
  <c r="E10" i="7" s="1"/>
  <c r="M5" i="5"/>
  <c r="B4" i="7" s="1"/>
  <c r="K1" i="5"/>
  <c r="J8" i="5"/>
  <c r="M45" i="5" s="1"/>
  <c r="J53" i="5"/>
  <c r="O9" i="5" l="1"/>
  <c r="E8" i="7" s="1"/>
  <c r="L46" i="5"/>
  <c r="L44" i="5"/>
  <c r="M11" i="5"/>
  <c r="B10" i="7" s="1"/>
  <c r="M55" i="5"/>
  <c r="N8" i="5"/>
  <c r="C7" i="7" s="1"/>
  <c r="M44" i="5"/>
  <c r="M12" i="5"/>
  <c r="B11" i="7" s="1"/>
  <c r="L45" i="5"/>
  <c r="M53" i="5"/>
  <c r="M6" i="5"/>
  <c r="B5" i="7" s="1"/>
  <c r="M46" i="5"/>
  <c r="M38" i="5"/>
  <c r="O6" i="5"/>
  <c r="E5" i="7" s="1"/>
  <c r="N7" i="5"/>
  <c r="C6" i="7" s="1"/>
  <c r="M54" i="5"/>
  <c r="M43" i="5" l="1"/>
  <c r="N11" i="5" s="1"/>
  <c r="C10" i="7" s="1"/>
  <c r="L52" i="5"/>
  <c r="M52" i="5" s="1"/>
  <c r="N12" i="5" s="1"/>
  <c r="C11" i="7" s="1"/>
</calcChain>
</file>

<file path=xl/sharedStrings.xml><?xml version="1.0" encoding="utf-8"?>
<sst xmlns="http://schemas.openxmlformats.org/spreadsheetml/2006/main" count="313" uniqueCount="157">
  <si>
    <t>I400 RESISTANCE</t>
  </si>
  <si>
    <t>1 - 4</t>
  </si>
  <si>
    <t>8 - 10</t>
  </si>
  <si>
    <t>DECODER</t>
  </si>
  <si>
    <t>Model Number</t>
  </si>
  <si>
    <t>Data Driver</t>
  </si>
  <si>
    <t>Look Up Index</t>
  </si>
  <si>
    <t>Decoded model data</t>
  </si>
  <si>
    <t>Customer Programmable</t>
  </si>
  <si>
    <t>Decode</t>
  </si>
  <si>
    <t>Idx</t>
  </si>
  <si>
    <t>Code</t>
  </si>
  <si>
    <t>Description</t>
  </si>
  <si>
    <t>Dropdown description</t>
  </si>
  <si>
    <t>Charcater</t>
  </si>
  <si>
    <t>1</t>
  </si>
  <si>
    <t>2</t>
  </si>
  <si>
    <t>3</t>
  </si>
  <si>
    <t>4</t>
  </si>
  <si>
    <t>5</t>
  </si>
  <si>
    <t>6</t>
  </si>
  <si>
    <t>i4DA Tap Position</t>
  </si>
  <si>
    <t>Index</t>
  </si>
  <si>
    <t>I4DA</t>
  </si>
  <si>
    <t>I4DF</t>
  </si>
  <si>
    <t>I4DG</t>
  </si>
  <si>
    <t>i4DF Resistance</t>
  </si>
  <si>
    <t>i4DG Temperature (RTD)</t>
  </si>
  <si>
    <t>Function:</t>
  </si>
  <si>
    <t>Option:</t>
  </si>
  <si>
    <t>7</t>
  </si>
  <si>
    <t>8</t>
  </si>
  <si>
    <t>9</t>
  </si>
  <si>
    <t>10</t>
  </si>
  <si>
    <t>Output:</t>
  </si>
  <si>
    <t>11</t>
  </si>
  <si>
    <t>Full scale from 1 mA to 5 mA</t>
  </si>
  <si>
    <t>12</t>
  </si>
  <si>
    <t>Full scale from 6 mA to 20 mA</t>
  </si>
  <si>
    <t>13</t>
  </si>
  <si>
    <t>Full scale from 1 V to 10 V</t>
  </si>
  <si>
    <t>14</t>
  </si>
  <si>
    <t>15</t>
  </si>
  <si>
    <t>P</t>
  </si>
  <si>
    <t>16</t>
  </si>
  <si>
    <t>Q</t>
  </si>
  <si>
    <t>17</t>
  </si>
  <si>
    <t>R</t>
  </si>
  <si>
    <t>18</t>
  </si>
  <si>
    <t>19</t>
  </si>
  <si>
    <t>20</t>
  </si>
  <si>
    <t>21</t>
  </si>
  <si>
    <t>Auxiliary supply:</t>
  </si>
  <si>
    <t>22</t>
  </si>
  <si>
    <t>Universal AC/DC supply (40-276 Vac, 24-300 Vdc)</t>
  </si>
  <si>
    <t>23</t>
  </si>
  <si>
    <t>57 V ac</t>
  </si>
  <si>
    <t>24</t>
  </si>
  <si>
    <t>100 V ac</t>
  </si>
  <si>
    <t>25</t>
  </si>
  <si>
    <t>230 V ac</t>
  </si>
  <si>
    <t>26</t>
  </si>
  <si>
    <t>400 V ac</t>
  </si>
  <si>
    <t>27</t>
  </si>
  <si>
    <t>500 V ac</t>
  </si>
  <si>
    <t>28</t>
  </si>
  <si>
    <t>29</t>
  </si>
  <si>
    <t>U</t>
  </si>
  <si>
    <t>30</t>
  </si>
  <si>
    <t>31</t>
  </si>
  <si>
    <t>D</t>
  </si>
  <si>
    <t>32</t>
  </si>
  <si>
    <t>V</t>
  </si>
  <si>
    <t>33</t>
  </si>
  <si>
    <t>34</t>
  </si>
  <si>
    <t>35</t>
  </si>
  <si>
    <t>36</t>
  </si>
  <si>
    <t>37</t>
  </si>
  <si>
    <t>38</t>
  </si>
  <si>
    <t>Communications:</t>
  </si>
  <si>
    <t>39</t>
  </si>
  <si>
    <t>RS232</t>
  </si>
  <si>
    <t>40</t>
  </si>
  <si>
    <t>RS485</t>
  </si>
  <si>
    <t>41</t>
  </si>
  <si>
    <t>42</t>
  </si>
  <si>
    <t>43</t>
  </si>
  <si>
    <t>44</t>
  </si>
  <si>
    <t>45</t>
  </si>
  <si>
    <t>46</t>
  </si>
  <si>
    <t>47</t>
  </si>
  <si>
    <t>Wires:</t>
  </si>
  <si>
    <t>48</t>
  </si>
  <si>
    <t>49</t>
  </si>
  <si>
    <t>50</t>
  </si>
  <si>
    <t>51</t>
  </si>
  <si>
    <t>52</t>
  </si>
  <si>
    <t>53</t>
  </si>
  <si>
    <t>54</t>
  </si>
  <si>
    <t>Resistance Range:</t>
  </si>
  <si>
    <t>RTD:</t>
  </si>
  <si>
    <t>55</t>
  </si>
  <si>
    <t>0 ... 100 Ohm to 0 ... 50 kOhm</t>
  </si>
  <si>
    <t>10 Ohm to 50 kOhm</t>
  </si>
  <si>
    <t>Pt100</t>
  </si>
  <si>
    <t>56</t>
  </si>
  <si>
    <t>0 ... 1k Ohm to 0 ... 500 kOhm</t>
  </si>
  <si>
    <t>100 Ohm to 500 kOhm</t>
  </si>
  <si>
    <t>57</t>
  </si>
  <si>
    <t xml:space="preserve"> </t>
  </si>
  <si>
    <t>58</t>
  </si>
  <si>
    <t>59</t>
  </si>
  <si>
    <t>050</t>
  </si>
  <si>
    <t>PT</t>
  </si>
  <si>
    <t>60</t>
  </si>
  <si>
    <t>500</t>
  </si>
  <si>
    <t>61</t>
  </si>
  <si>
    <t>*</t>
  </si>
  <si>
    <t>62</t>
  </si>
  <si>
    <t>63</t>
  </si>
  <si>
    <t>64</t>
  </si>
  <si>
    <t>65</t>
  </si>
  <si>
    <t>Temperature range:</t>
  </si>
  <si>
    <t>66</t>
  </si>
  <si>
    <t>From -200° C to 850° C</t>
  </si>
  <si>
    <t>67</t>
  </si>
  <si>
    <t>68</t>
  </si>
  <si>
    <t>69</t>
  </si>
  <si>
    <t>70</t>
  </si>
  <si>
    <t>71</t>
  </si>
  <si>
    <t>72</t>
  </si>
  <si>
    <t>73</t>
  </si>
  <si>
    <t>74</t>
  </si>
  <si>
    <t>75</t>
  </si>
  <si>
    <t>76</t>
  </si>
  <si>
    <t>77</t>
  </si>
  <si>
    <t>78</t>
  </si>
  <si>
    <t>79</t>
  </si>
  <si>
    <t>80</t>
  </si>
  <si>
    <t>Enter Model Number to Decode:</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</si>
  <si>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</si>
  <si>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</si>
  <si>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</si>
  <si>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Version:- 11.0.5 (2016-02-04)</t>
  </si>
  <si>
    <t/>
  </si>
  <si>
    <t>Information required with Order :</t>
  </si>
  <si>
    <t>Variants</t>
  </si>
  <si>
    <t>Order Number</t>
  </si>
  <si>
    <t>i400 Resistance</t>
  </si>
  <si>
    <t>i4DF Resistance (Withdrawn)</t>
  </si>
  <si>
    <t>i4DF Resistance (withdrawn)</t>
  </si>
  <si>
    <t>**</t>
  </si>
  <si>
    <t>A: I4DF withdrawn by CID006984 29/10/2021 - GE Publication GER-4900</t>
  </si>
  <si>
    <t>THIS PRODUCT IS NOW OBSOLETE</t>
  </si>
  <si>
    <t>i4DA Tap Position (withdrawn)</t>
  </si>
  <si>
    <t>i4DG Temperature (RTD) (withdrawn)</t>
  </si>
  <si>
    <t>B: I4DA and I4DG withdrawn 26/10/2023 CID007999, GE Publication no GER-4947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</si>
</sst>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color theme="1"/>
      <name val="Arial"/>
      <family val="2"/>
    </font>
    <font>
      <sz val="10"/>
      <color theme="1"/>
      <name val="Arial"/>
      <family val="2"/>
    </font>
    <font>
      <sz val="10"/>
      <color rgb="FFFF0000"/>
      <name val="Arial"/>
      <family val="2"/>
    </font>
    <font>
      <b/>
      <sz val="10"/>
      <color theme="1"/>
      <name val="Arial"/>
      <family val="2"/>
    </font>
    <font>
      <b/>
      <sz val="12"/>
      <color theme="1"/>
      <name val="Arial"/>
      <family val="2"/>
    </font>
    <font>
      <sz val="10"/>
      <name val="Arial"/>
      <family val="2"/>
    </font>
    <font>
      <sz val="14"/>
      <color rgb="FF0070C0"/>
      <name val="Arial"/>
      <family val="2"/>
    </font>
    <font>
      <b/>
      <sz val="11"/>
      <name val="Arial"/>
      <family val="2"/>
    </font>
    <font>
      <b/>
      <sz val="12"/>
      <color rgb="FF0070C0"/>
      <name val="Arial"/>
      <family val="2"/>
    </font>
    <font>
      <b/>
      <sz val="12"/>
      <color rgb="FFFF0000"/>
      <name val="Arial"/>
      <family val="2"/>
    </font>
    <font>
      <b/>
      <sz val="12"/>
      <color indexed="12"/>
      <name val="Arial"/>
      <family val="2"/>
    </font>
    <font>
      <sz val="12"/>
      <color theme="1"/>
      <name val="Arial"/>
      <family val="2"/>
    </font>
    <font>
      <b/>
      <sz val="11"/>
      <color theme="1"/>
      <name val="Arial"/>
      <family val="2"/>
    </font>
    <font>
      <sz val="9"/>
      <color theme="1"/>
      <name val="Arial"/>
      <family val="2"/>
    </font>
    <font>
      <sz val="11"/>
      <color rgb="FFFF0000"/>
      <name val="Arial"/>
      <family val="2"/>
    </font>
    <font>
      <sz val="10"/>
      <color rgb="FF0070C0"/>
      <name val="Arial"/>
      <family val="2"/>
    </font>
    <font>
      <sz val="11"/>
      <color theme="1"/>
      <name val="Arial"/>
      <family val="2"/>
    </font>
    <font>
      <b/>
      <sz val="10"/>
      <color rgb="FFFF0000"/>
      <name val="Arial"/>
      <family val="2"/>
    </font>
    <font>
      <b/>
      <sz val="10"/>
      <name val="Arial"/>
      <family val="2"/>
    </font>
    <font>
      <b/>
      <sz val="10"/>
      <color rgb="FF0070C0"/>
      <name val="Arial"/>
      <family val="2"/>
    </font>
    <font>
      <sz val="11"/>
      <name val="Arial"/>
      <family val="2"/>
    </font>
    <font>
      <sz val="10"/>
      <name val="GE Inspira"/>
      <family val="2"/>
    </font>
    <font>
      <sz val="10"/>
      <color indexed="9"/>
      <name val="GE Inspira"/>
      <family val="2"/>
    </font>
    <font>
      <sz val="10"/>
      <color theme="1"/>
      <name val="GE Inspira"/>
      <family val="2"/>
    </font>
    <font>
      <b/>
      <sz val="11"/>
      <name val="GE Inspira"/>
      <family val="2"/>
    </font>
    <font>
      <b/>
      <sz val="12"/>
      <name val="GE Inspira"/>
      <family val="2"/>
    </font>
    <font>
      <b/>
      <sz val="10"/>
      <name val="GE Inspira"/>
      <family val="2"/>
    </font>
    <font>
      <strike/>
      <sz val="10"/>
      <name val="GE Inspira"/>
      <family val="2"/>
    </font>
    <font>
      <b/>
      <strike/>
      <sz val="10"/>
      <name val="GE Inspira"/>
      <family val="2"/>
    </font>
  </fonts>
  <fills count="2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gray125">
        <bgColor theme="0" tint="-0.249977111117893"/>
      </patternFill>
    </fill>
    <fill>
      <patternFill patternType="solid">
        <fgColor theme="9" tint="0.79998168889431442"/>
        <bgColor indexed="64"/>
      </patternFill>
    </fill>
    <fill>
      <patternFill patternType="solid">
        <fgColor rgb="FFFFFF00"/>
        <bgColor indexed="64"/>
      </patternFill>
    </fill>
    <fill>
      <patternFill patternType="solid">
        <fgColor theme="2"/>
        <bgColor indexed="64"/>
      </patternFill>
    </fill>
    <fill>
      <patternFill patternType="solid">
        <fgColor indexed="45"/>
        <bgColor indexed="64"/>
      </patternFill>
    </fill>
    <fill>
      <patternFill patternType="solid">
        <fgColor theme="9" tint="0.5999938962981048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5" tint="0.39997558519241921"/>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rgb="FFFF0000"/>
      </left>
      <right style="thin">
        <color rgb="FFFF0000"/>
      </right>
      <top style="thin">
        <color rgb="FFFF0000"/>
      </top>
      <bottom/>
      <diagonal/>
    </border>
    <border>
      <left style="thin">
        <color indexed="64"/>
      </left>
      <right/>
      <top/>
      <bottom/>
      <diagonal/>
    </border>
    <border>
      <left style="thin">
        <color rgb="FFFF0000"/>
      </left>
      <right style="thin">
        <color rgb="FFFF0000"/>
      </right>
      <top/>
      <bottom/>
      <diagonal/>
    </border>
    <border>
      <left style="thin">
        <color indexed="64"/>
      </left>
      <right style="thin">
        <color indexed="64"/>
      </right>
      <top style="thin">
        <color indexed="64"/>
      </top>
      <bottom/>
      <diagonal/>
    </border>
    <border>
      <left style="thin">
        <color rgb="FFFF0000"/>
      </left>
      <right style="thin">
        <color rgb="FFFF0000"/>
      </right>
      <top/>
      <bottom style="thin">
        <color rgb="FFFF000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s>
  <cellStyleXfs count="14">
    <xf numFmtId="0" fontId="0"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0" borderId="0"/>
    <xf numFmtId="0" fontId="5" fillId="0" borderId="0"/>
    <xf numFmtId="0" fontId="5" fillId="0" borderId="0"/>
  </cellStyleXfs>
  <cellXfs count="223">
    <xf numFmtId="0" fontId="0" fillId="0" borderId="0" xfId="0"/>
    <xf numFmtId="0" fontId="4" fillId="0" borderId="1" xfId="0" applyFont="1" applyBorder="1"/>
    <xf numFmtId="0" fontId="0" fillId="0" borderId="2" xfId="0" applyBorder="1" applyAlignment="1">
      <alignment horizontal="center" vertical="center"/>
    </xf>
    <xf numFmtId="0" fontId="0" fillId="0" borderId="3" xfId="0" applyBorder="1"/>
    <xf numFmtId="0" fontId="3" fillId="0" borderId="4" xfId="0" applyFont="1" applyBorder="1"/>
    <xf numFmtId="0" fontId="0" fillId="0" borderId="5" xfId="0" quotePrefix="1" applyBorder="1" applyAlignment="1">
      <alignment horizontal="center" vertical="center"/>
    </xf>
    <xf numFmtId="0" fontId="0" fillId="0" borderId="5" xfId="0" applyBorder="1" applyAlignment="1">
      <alignment horizontal="center" vertical="center"/>
    </xf>
    <xf numFmtId="0" fontId="0" fillId="0" borderId="6" xfId="0" applyBorder="1"/>
    <xf numFmtId="0" fontId="7" fillId="0" borderId="8" xfId="0" applyFont="1" applyBorder="1" applyAlignment="1">
      <alignment vertical="center"/>
    </xf>
    <xf numFmtId="0" fontId="8" fillId="0" borderId="9"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0" fillId="0" borderId="11" xfId="0" applyBorder="1"/>
    <xf numFmtId="0" fontId="9" fillId="0" borderId="12" xfId="0" applyFont="1" applyBorder="1" applyAlignment="1">
      <alignment horizontal="left"/>
    </xf>
    <xf numFmtId="0" fontId="10" fillId="2" borderId="12" xfId="0" applyFont="1" applyFill="1" applyBorder="1" applyAlignment="1">
      <alignment vertical="center"/>
    </xf>
    <xf numFmtId="0" fontId="9" fillId="3" borderId="13" xfId="0" applyFont="1" applyFill="1" applyBorder="1" applyAlignment="1">
      <alignment horizontal="center" vertical="center"/>
    </xf>
    <xf numFmtId="0" fontId="11" fillId="4" borderId="14" xfId="0" applyFont="1" applyFill="1" applyBorder="1" applyAlignment="1">
      <alignment horizontal="center" vertical="center"/>
    </xf>
    <xf numFmtId="0" fontId="11" fillId="5" borderId="15" xfId="0" applyFont="1" applyFill="1" applyBorder="1" applyAlignment="1">
      <alignment horizontal="center" vertical="center"/>
    </xf>
    <xf numFmtId="0" fontId="11" fillId="6" borderId="14" xfId="0" applyFont="1" applyFill="1" applyBorder="1" applyAlignment="1">
      <alignment horizontal="center" vertical="center"/>
    </xf>
    <xf numFmtId="0" fontId="11" fillId="3" borderId="14" xfId="0" applyFont="1" applyFill="1" applyBorder="1" applyAlignment="1">
      <alignment horizontal="center" vertical="center"/>
    </xf>
    <xf numFmtId="0" fontId="12" fillId="2" borderId="12" xfId="0" applyFont="1" applyFill="1" applyBorder="1" applyAlignment="1">
      <alignment horizontal="left"/>
    </xf>
    <xf numFmtId="0" fontId="8" fillId="0" borderId="17" xfId="0" applyFont="1" applyBorder="1" applyAlignment="1">
      <alignment horizontal="center" vertical="center"/>
    </xf>
    <xf numFmtId="0" fontId="11" fillId="5" borderId="14" xfId="0" applyFont="1" applyFill="1" applyBorder="1" applyAlignment="1">
      <alignment horizontal="center" vertical="center"/>
    </xf>
    <xf numFmtId="0" fontId="12" fillId="2" borderId="18" xfId="0" applyFont="1" applyFill="1" applyBorder="1" applyAlignment="1">
      <alignment horizontal="left"/>
    </xf>
    <xf numFmtId="0" fontId="10" fillId="2" borderId="18" xfId="0" applyFont="1" applyFill="1" applyBorder="1" applyAlignment="1">
      <alignment vertical="center"/>
    </xf>
    <xf numFmtId="0" fontId="9" fillId="4" borderId="19" xfId="0" applyFont="1" applyFill="1" applyBorder="1" applyAlignment="1">
      <alignment horizontal="center" vertical="center"/>
    </xf>
    <xf numFmtId="0" fontId="13" fillId="2" borderId="20" xfId="0" applyFont="1" applyFill="1" applyBorder="1" applyAlignment="1">
      <alignment vertical="center"/>
    </xf>
    <xf numFmtId="0" fontId="9" fillId="0" borderId="13" xfId="0" applyFont="1" applyBorder="1" applyAlignment="1">
      <alignment horizontal="center" vertical="center"/>
    </xf>
    <xf numFmtId="0" fontId="14" fillId="2" borderId="18" xfId="0" applyFont="1" applyFill="1" applyBorder="1" applyAlignment="1">
      <alignment horizontal="left"/>
    </xf>
    <xf numFmtId="0" fontId="9" fillId="5" borderId="19" xfId="0" applyFont="1" applyFill="1" applyBorder="1" applyAlignment="1">
      <alignment horizontal="center" vertical="center"/>
    </xf>
    <xf numFmtId="0" fontId="11" fillId="5" borderId="21" xfId="0" applyFont="1" applyFill="1" applyBorder="1" applyAlignment="1">
      <alignment horizontal="center" vertical="center"/>
    </xf>
    <xf numFmtId="0" fontId="0" fillId="2" borderId="20" xfId="0" applyFill="1" applyBorder="1"/>
    <xf numFmtId="0" fontId="11" fillId="5" borderId="0" xfId="0" applyFont="1" applyFill="1" applyAlignment="1">
      <alignment horizontal="center" vertical="center"/>
    </xf>
    <xf numFmtId="0" fontId="11" fillId="5" borderId="17" xfId="0" applyFont="1" applyFill="1" applyBorder="1" applyAlignment="1">
      <alignment horizontal="center" vertical="center"/>
    </xf>
    <xf numFmtId="0" fontId="9" fillId="6" borderId="19" xfId="0" applyFont="1" applyFill="1" applyBorder="1" applyAlignment="1">
      <alignment horizontal="center" vertical="center"/>
    </xf>
    <xf numFmtId="0" fontId="11" fillId="6" borderId="21" xfId="0" applyFont="1" applyFill="1" applyBorder="1" applyAlignment="1">
      <alignment horizontal="center" vertical="center"/>
    </xf>
    <xf numFmtId="0" fontId="0" fillId="2" borderId="18" xfId="0" applyFill="1" applyBorder="1"/>
    <xf numFmtId="0" fontId="11" fillId="6" borderId="0" xfId="0" applyFont="1" applyFill="1" applyAlignment="1">
      <alignment horizontal="center" vertical="center"/>
    </xf>
    <xf numFmtId="0" fontId="11" fillId="6" borderId="17" xfId="0" applyFont="1" applyFill="1" applyBorder="1" applyAlignment="1">
      <alignment horizontal="center" vertical="center"/>
    </xf>
    <xf numFmtId="0" fontId="10" fillId="2" borderId="22" xfId="0" applyFont="1" applyFill="1" applyBorder="1" applyAlignment="1">
      <alignment vertical="center"/>
    </xf>
    <xf numFmtId="0" fontId="11" fillId="7" borderId="4" xfId="0" applyFont="1" applyFill="1" applyBorder="1" applyAlignment="1">
      <alignment horizontal="center" vertical="center"/>
    </xf>
    <xf numFmtId="0" fontId="11" fillId="7" borderId="19" xfId="0" applyFont="1" applyFill="1" applyBorder="1" applyAlignment="1">
      <alignment horizontal="center" vertical="center"/>
    </xf>
    <xf numFmtId="0" fontId="11" fillId="7" borderId="13" xfId="0" applyFont="1" applyFill="1" applyBorder="1" applyAlignment="1">
      <alignment horizontal="center" vertical="center"/>
    </xf>
    <xf numFmtId="0" fontId="9" fillId="3" borderId="19"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17" xfId="0" applyFont="1" applyFill="1" applyBorder="1" applyAlignment="1">
      <alignment horizontal="center" vertical="center"/>
    </xf>
    <xf numFmtId="0" fontId="15" fillId="0" borderId="25" xfId="1" applyFont="1" applyBorder="1"/>
    <xf numFmtId="0" fontId="0" fillId="0" borderId="7" xfId="0" applyBorder="1" applyAlignment="1">
      <alignment horizontal="center" vertical="center"/>
    </xf>
    <xf numFmtId="0" fontId="0" fillId="0" borderId="26" xfId="0" applyBorder="1"/>
    <xf numFmtId="0" fontId="0" fillId="0" borderId="0" xfId="0" applyAlignment="1">
      <alignment horizontal="center" vertical="center"/>
    </xf>
    <xf numFmtId="0" fontId="16" fillId="2" borderId="20" xfId="0" applyFont="1" applyFill="1" applyBorder="1" applyAlignment="1">
      <alignment horizontal="left"/>
    </xf>
    <xf numFmtId="0" fontId="0" fillId="0" borderId="0" xfId="0" applyAlignment="1">
      <alignment horizontal="left"/>
    </xf>
    <xf numFmtId="0" fontId="17" fillId="0" borderId="0" xfId="0" applyFont="1"/>
    <xf numFmtId="0" fontId="0" fillId="0" borderId="0" xfId="0" applyAlignment="1">
      <alignment horizontal="center"/>
    </xf>
    <xf numFmtId="0" fontId="15" fillId="0" borderId="0" xfId="0" applyFont="1" applyAlignment="1">
      <alignment horizontal="center"/>
    </xf>
    <xf numFmtId="0" fontId="17" fillId="0" borderId="0" xfId="0" applyFont="1" applyAlignment="1">
      <alignment horizontal="center"/>
    </xf>
    <xf numFmtId="0" fontId="0" fillId="0" borderId="27" xfId="0" applyBorder="1"/>
    <xf numFmtId="0" fontId="0" fillId="0" borderId="21" xfId="0" applyBorder="1"/>
    <xf numFmtId="0" fontId="0" fillId="0" borderId="15" xfId="0" applyBorder="1" applyAlignment="1">
      <alignment horizontal="center"/>
    </xf>
    <xf numFmtId="0" fontId="17" fillId="0" borderId="28" xfId="0" applyFont="1" applyBorder="1" applyAlignment="1">
      <alignment horizontal="center"/>
    </xf>
    <xf numFmtId="0" fontId="5" fillId="0" borderId="29" xfId="0" applyFont="1" applyBorder="1"/>
    <xf numFmtId="0" fontId="0" fillId="0" borderId="14" xfId="0" applyBorder="1" applyAlignment="1">
      <alignment horizontal="center"/>
    </xf>
    <xf numFmtId="0" fontId="3" fillId="0" borderId="0" xfId="0" applyFont="1" applyAlignment="1">
      <alignment horizontal="center"/>
    </xf>
    <xf numFmtId="0" fontId="3" fillId="0" borderId="0" xfId="0" applyFont="1"/>
    <xf numFmtId="0" fontId="3" fillId="8" borderId="5" xfId="0" applyFont="1" applyFill="1" applyBorder="1" applyAlignment="1">
      <alignment horizontal="center"/>
    </xf>
    <xf numFmtId="0" fontId="15" fillId="0" borderId="0" xfId="0" applyFont="1"/>
    <xf numFmtId="0" fontId="17" fillId="0" borderId="30" xfId="0" applyFont="1" applyBorder="1" applyAlignment="1">
      <alignment horizontal="center"/>
    </xf>
    <xf numFmtId="0" fontId="0" fillId="0" borderId="29" xfId="0" applyBorder="1"/>
    <xf numFmtId="0" fontId="0" fillId="9" borderId="5" xfId="0" applyFill="1" applyBorder="1"/>
    <xf numFmtId="0" fontId="0" fillId="9" borderId="5" xfId="0" applyFill="1" applyBorder="1" applyAlignment="1">
      <alignment horizontal="center"/>
    </xf>
    <xf numFmtId="0" fontId="0" fillId="0" borderId="31" xfId="0" applyBorder="1" applyAlignment="1">
      <alignment horizontal="center"/>
    </xf>
    <xf numFmtId="0" fontId="0" fillId="0" borderId="31" xfId="0" applyBorder="1"/>
    <xf numFmtId="0" fontId="0" fillId="0" borderId="10" xfId="0" applyBorder="1" applyAlignment="1">
      <alignment horizontal="center"/>
    </xf>
    <xf numFmtId="0" fontId="0" fillId="0" borderId="10" xfId="0" applyBorder="1"/>
    <xf numFmtId="49" fontId="0" fillId="0" borderId="0" xfId="0" applyNumberFormat="1"/>
    <xf numFmtId="0" fontId="0" fillId="0" borderId="14" xfId="0" applyBorder="1"/>
    <xf numFmtId="0" fontId="0" fillId="0" borderId="23" xfId="0" applyBorder="1"/>
    <xf numFmtId="0" fontId="0" fillId="0" borderId="9" xfId="0" applyBorder="1" applyAlignment="1">
      <alignment horizontal="center"/>
    </xf>
    <xf numFmtId="0" fontId="0" fillId="0" borderId="9" xfId="0" applyBorder="1"/>
    <xf numFmtId="0" fontId="0" fillId="9" borderId="4" xfId="0" applyFill="1" applyBorder="1"/>
    <xf numFmtId="0" fontId="0" fillId="9" borderId="13" xfId="0" applyFill="1" applyBorder="1" applyAlignment="1">
      <alignment horizontal="center"/>
    </xf>
    <xf numFmtId="0" fontId="0" fillId="8" borderId="31" xfId="0" applyFill="1" applyBorder="1"/>
    <xf numFmtId="0" fontId="0" fillId="8" borderId="10" xfId="0" applyFill="1" applyBorder="1"/>
    <xf numFmtId="0" fontId="0" fillId="0" borderId="30" xfId="0" applyBorder="1"/>
    <xf numFmtId="0" fontId="0" fillId="8" borderId="9" xfId="0" applyFill="1" applyBorder="1"/>
    <xf numFmtId="0" fontId="0" fillId="0" borderId="24" xfId="0" applyBorder="1"/>
    <xf numFmtId="0" fontId="0" fillId="0" borderId="17" xfId="0" applyBorder="1" applyAlignment="1">
      <alignment horizontal="center"/>
    </xf>
    <xf numFmtId="0" fontId="0" fillId="9" borderId="5" xfId="0" applyFill="1" applyBorder="1" applyAlignment="1">
      <alignment horizontal="left"/>
    </xf>
    <xf numFmtId="0" fontId="0" fillId="0" borderId="10" xfId="0" applyBorder="1" applyAlignment="1">
      <alignment horizontal="left"/>
    </xf>
    <xf numFmtId="0" fontId="0" fillId="9" borderId="5" xfId="0" applyFill="1" applyBorder="1" applyAlignment="1">
      <alignment horizontal="center" vertical="center"/>
    </xf>
    <xf numFmtId="0" fontId="0" fillId="9" borderId="31" xfId="0" applyFill="1" applyBorder="1" applyAlignment="1">
      <alignment horizontal="center" vertical="center"/>
    </xf>
    <xf numFmtId="0" fontId="0" fillId="0" borderId="0" xfId="0" quotePrefix="1"/>
    <xf numFmtId="0" fontId="17" fillId="0" borderId="32" xfId="0" applyFont="1" applyBorder="1" applyAlignment="1">
      <alignment horizontal="center"/>
    </xf>
    <xf numFmtId="0" fontId="0" fillId="0" borderId="17" xfId="0" applyBorder="1"/>
    <xf numFmtId="0" fontId="0" fillId="9" borderId="31" xfId="0" applyFill="1" applyBorder="1" applyAlignment="1">
      <alignment horizontal="center"/>
    </xf>
    <xf numFmtId="0" fontId="0" fillId="0" borderId="31" xfId="0" quotePrefix="1" applyBorder="1" applyAlignment="1">
      <alignment horizontal="center"/>
    </xf>
    <xf numFmtId="0" fontId="0" fillId="0" borderId="10" xfId="0" quotePrefix="1" applyBorder="1" applyAlignment="1">
      <alignment horizontal="center"/>
    </xf>
    <xf numFmtId="0" fontId="0" fillId="0" borderId="9" xfId="0" quotePrefix="1" applyBorder="1" applyAlignment="1">
      <alignment horizontal="center"/>
    </xf>
    <xf numFmtId="0" fontId="2" fillId="0" borderId="0" xfId="0" applyFont="1" applyAlignment="1">
      <alignment horizontal="center"/>
    </xf>
    <xf numFmtId="0" fontId="2" fillId="0" borderId="0" xfId="0" applyFont="1" applyAlignment="1">
      <alignment horizontal="left"/>
    </xf>
    <xf numFmtId="0" fontId="15" fillId="0" borderId="0" xfId="5" applyFont="1" applyAlignment="1">
      <alignment horizontal="center"/>
    </xf>
    <xf numFmtId="0" fontId="18" fillId="0" borderId="0" xfId="5" applyFont="1"/>
    <xf numFmtId="0" fontId="19" fillId="0" borderId="0" xfId="0" applyFont="1"/>
    <xf numFmtId="0" fontId="5" fillId="9" borderId="5" xfId="5" applyFill="1" applyBorder="1"/>
    <xf numFmtId="0" fontId="5" fillId="10" borderId="31" xfId="5" applyFill="1" applyBorder="1"/>
    <xf numFmtId="0" fontId="5" fillId="11" borderId="31" xfId="7" applyFill="1" applyBorder="1"/>
    <xf numFmtId="0" fontId="5" fillId="10" borderId="10" xfId="0" applyFont="1" applyFill="1" applyBorder="1"/>
    <xf numFmtId="0" fontId="5" fillId="11" borderId="9" xfId="5" applyFill="1" applyBorder="1"/>
    <xf numFmtId="0" fontId="5" fillId="10" borderId="9" xfId="5" applyFill="1" applyBorder="1"/>
    <xf numFmtId="0" fontId="5" fillId="11" borderId="31" xfId="5" applyFill="1" applyBorder="1"/>
    <xf numFmtId="0" fontId="5" fillId="0" borderId="0" xfId="5"/>
    <xf numFmtId="0" fontId="5" fillId="12" borderId="31" xfId="5" applyFill="1" applyBorder="1"/>
    <xf numFmtId="0" fontId="5" fillId="12" borderId="10" xfId="5" applyFill="1" applyBorder="1"/>
    <xf numFmtId="0" fontId="5" fillId="12" borderId="9" xfId="5" applyFill="1" applyBorder="1"/>
    <xf numFmtId="0" fontId="5" fillId="9" borderId="31" xfId="5" applyFill="1" applyBorder="1"/>
    <xf numFmtId="0" fontId="5" fillId="13" borderId="31" xfId="5" applyFill="1" applyBorder="1"/>
    <xf numFmtId="0" fontId="5" fillId="13" borderId="10" xfId="5" applyFill="1" applyBorder="1"/>
    <xf numFmtId="0" fontId="5" fillId="13" borderId="31" xfId="5" applyFill="1" applyBorder="1" applyAlignment="1">
      <alignment horizontal="left"/>
    </xf>
    <xf numFmtId="0" fontId="5" fillId="13" borderId="10" xfId="5" quotePrefix="1" applyFill="1" applyBorder="1" applyAlignment="1">
      <alignment horizontal="left"/>
    </xf>
    <xf numFmtId="0" fontId="5" fillId="13" borderId="10" xfId="5" applyFill="1" applyBorder="1" applyAlignment="1">
      <alignment horizontal="left"/>
    </xf>
    <xf numFmtId="0" fontId="5" fillId="13" borderId="9" xfId="5" applyFill="1" applyBorder="1" applyAlignment="1">
      <alignment horizontal="left"/>
    </xf>
    <xf numFmtId="0" fontId="5" fillId="14" borderId="31" xfId="5" applyFill="1" applyBorder="1"/>
    <xf numFmtId="0" fontId="5" fillId="14" borderId="10" xfId="5" applyFill="1" applyBorder="1"/>
    <xf numFmtId="0" fontId="5" fillId="14" borderId="31" xfId="5" quotePrefix="1" applyFill="1" applyBorder="1" applyAlignment="1">
      <alignment horizontal="left"/>
    </xf>
    <xf numFmtId="0" fontId="5" fillId="14" borderId="10" xfId="5" quotePrefix="1" applyFill="1" applyBorder="1" applyAlignment="1">
      <alignment horizontal="left"/>
    </xf>
    <xf numFmtId="0" fontId="5" fillId="14" borderId="9" xfId="5" applyFill="1" applyBorder="1" applyAlignment="1">
      <alignment horizontal="left"/>
    </xf>
    <xf numFmtId="0" fontId="5" fillId="14" borderId="31" xfId="5" applyFill="1" applyBorder="1" applyAlignment="1">
      <alignment horizontal="left"/>
    </xf>
    <xf numFmtId="0" fontId="5" fillId="0" borderId="0" xfId="5" applyAlignment="1">
      <alignment horizontal="left"/>
    </xf>
    <xf numFmtId="0" fontId="5" fillId="15" borderId="31" xfId="5" applyFill="1" applyBorder="1"/>
    <xf numFmtId="0" fontId="5" fillId="15" borderId="10" xfId="5" applyFill="1" applyBorder="1"/>
    <xf numFmtId="0" fontId="5" fillId="15" borderId="9" xfId="5" applyFill="1" applyBorder="1"/>
    <xf numFmtId="0" fontId="5" fillId="15" borderId="31" xfId="5" quotePrefix="1" applyFill="1" applyBorder="1" applyAlignment="1">
      <alignment horizontal="left"/>
    </xf>
    <xf numFmtId="0" fontId="5" fillId="15" borderId="31" xfId="5" applyFill="1" applyBorder="1" applyAlignment="1">
      <alignment horizontal="left"/>
    </xf>
    <xf numFmtId="0" fontId="5" fillId="15" borderId="10" xfId="5" quotePrefix="1" applyFill="1" applyBorder="1" applyAlignment="1">
      <alignment horizontal="left"/>
    </xf>
    <xf numFmtId="0" fontId="5" fillId="15" borderId="10" xfId="5" applyFill="1" applyBorder="1" applyAlignment="1">
      <alignment horizontal="left"/>
    </xf>
    <xf numFmtId="0" fontId="5" fillId="15" borderId="9" xfId="5" applyFill="1" applyBorder="1" applyAlignment="1">
      <alignment horizontal="left"/>
    </xf>
    <xf numFmtId="0" fontId="5" fillId="16" borderId="31" xfId="5" applyFill="1" applyBorder="1"/>
    <xf numFmtId="0" fontId="5" fillId="16" borderId="10" xfId="5" applyFill="1" applyBorder="1"/>
    <xf numFmtId="0" fontId="5" fillId="16" borderId="9" xfId="5" applyFill="1" applyBorder="1"/>
    <xf numFmtId="0" fontId="5" fillId="16" borderId="31" xfId="5" applyFill="1" applyBorder="1" applyAlignment="1">
      <alignment horizontal="left"/>
    </xf>
    <xf numFmtId="0" fontId="5" fillId="16" borderId="10" xfId="5" applyFill="1" applyBorder="1" applyAlignment="1">
      <alignment horizontal="left"/>
    </xf>
    <xf numFmtId="0" fontId="5" fillId="16" borderId="9" xfId="5" applyFill="1" applyBorder="1" applyAlignment="1">
      <alignment horizontal="left"/>
    </xf>
    <xf numFmtId="0" fontId="0" fillId="0" borderId="15" xfId="0" applyBorder="1"/>
    <xf numFmtId="0" fontId="13" fillId="0" borderId="16" xfId="0" applyFont="1" applyBorder="1" applyAlignment="1">
      <alignment vertical="center"/>
    </xf>
    <xf numFmtId="0" fontId="0" fillId="0" borderId="5" xfId="0" applyBorder="1" applyProtection="1">
      <protection locked="0"/>
    </xf>
    <xf numFmtId="0" fontId="20" fillId="0" borderId="0" xfId="11"/>
    <xf numFmtId="0" fontId="5" fillId="15" borderId="10" xfId="5" quotePrefix="1" applyFill="1" applyBorder="1"/>
    <xf numFmtId="0" fontId="5" fillId="16" borderId="10" xfId="5" quotePrefix="1" applyFill="1" applyBorder="1"/>
    <xf numFmtId="0" fontId="5" fillId="16" borderId="10" xfId="5" quotePrefix="1" applyFill="1" applyBorder="1" applyAlignment="1">
      <alignment horizontal="left"/>
    </xf>
    <xf numFmtId="0" fontId="21" fillId="0" borderId="1" xfId="12" applyFont="1" applyBorder="1"/>
    <xf numFmtId="0" fontId="21" fillId="0" borderId="2" xfId="12" applyFont="1" applyBorder="1"/>
    <xf numFmtId="0" fontId="21" fillId="0" borderId="2" xfId="12" applyFont="1" applyBorder="1" applyAlignment="1">
      <alignment horizontal="center"/>
    </xf>
    <xf numFmtId="0" fontId="21" fillId="0" borderId="3" xfId="12" applyFont="1" applyBorder="1" applyAlignment="1">
      <alignment horizontal="center"/>
    </xf>
    <xf numFmtId="0" fontId="21" fillId="0" borderId="8" xfId="12" applyFont="1" applyBorder="1"/>
    <xf numFmtId="0" fontId="21" fillId="0" borderId="0" xfId="12" applyFont="1"/>
    <xf numFmtId="0" fontId="21" fillId="0" borderId="0" xfId="12" applyFont="1" applyAlignment="1">
      <alignment horizontal="center"/>
    </xf>
    <xf numFmtId="0" fontId="21" fillId="0" borderId="11" xfId="12" applyFont="1" applyBorder="1" applyAlignment="1">
      <alignment horizontal="center"/>
    </xf>
    <xf numFmtId="0" fontId="22" fillId="18" borderId="1" xfId="12" applyFont="1" applyFill="1" applyBorder="1"/>
    <xf numFmtId="0" fontId="24" fillId="0" borderId="8" xfId="12" applyFont="1" applyBorder="1"/>
    <xf numFmtId="0" fontId="25" fillId="0" borderId="0" xfId="12" applyFont="1"/>
    <xf numFmtId="0" fontId="25" fillId="0" borderId="5" xfId="12" applyFont="1" applyBorder="1" applyAlignment="1">
      <alignment horizontal="center"/>
    </xf>
    <xf numFmtId="0" fontId="25" fillId="0" borderId="4" xfId="12" applyFont="1" applyBorder="1" applyAlignment="1">
      <alignment horizontal="center"/>
    </xf>
    <xf numFmtId="0" fontId="25" fillId="0" borderId="41" xfId="12" applyFont="1" applyBorder="1" applyAlignment="1">
      <alignment horizontal="center"/>
    </xf>
    <xf numFmtId="0" fontId="26" fillId="0" borderId="8" xfId="12" applyFont="1" applyBorder="1"/>
    <xf numFmtId="0" fontId="21" fillId="19" borderId="0" xfId="12" applyFont="1" applyFill="1" applyAlignment="1">
      <alignment horizontal="center"/>
    </xf>
    <xf numFmtId="0" fontId="21" fillId="4" borderId="0" xfId="12" applyFont="1" applyFill="1" applyAlignment="1">
      <alignment horizontal="center"/>
    </xf>
    <xf numFmtId="0" fontId="21" fillId="5" borderId="0" xfId="12" applyFont="1" applyFill="1" applyAlignment="1">
      <alignment horizontal="center"/>
    </xf>
    <xf numFmtId="0" fontId="21" fillId="3" borderId="0" xfId="12" applyFont="1" applyFill="1" applyAlignment="1">
      <alignment horizontal="center"/>
    </xf>
    <xf numFmtId="0" fontId="21" fillId="3" borderId="11" xfId="12" applyFont="1" applyFill="1" applyBorder="1" applyAlignment="1">
      <alignment horizontal="center"/>
    </xf>
    <xf numFmtId="0" fontId="26" fillId="0" borderId="5" xfId="12" applyFont="1" applyBorder="1" applyAlignment="1">
      <alignment horizontal="center"/>
    </xf>
    <xf numFmtId="0" fontId="21" fillId="0" borderId="42" xfId="12" applyFont="1" applyBorder="1"/>
    <xf numFmtId="0" fontId="21" fillId="0" borderId="24" xfId="12" applyFont="1" applyBorder="1"/>
    <xf numFmtId="0" fontId="26" fillId="0" borderId="13" xfId="12" applyFont="1" applyBorder="1" applyAlignment="1">
      <alignment horizontal="center"/>
    </xf>
    <xf numFmtId="0" fontId="26" fillId="0" borderId="43" xfId="12" applyFont="1" applyBorder="1"/>
    <xf numFmtId="0" fontId="21" fillId="0" borderId="21" xfId="12" applyFont="1" applyBorder="1"/>
    <xf numFmtId="0" fontId="21" fillId="0" borderId="21" xfId="12" applyFont="1" applyBorder="1" applyAlignment="1">
      <alignment horizontal="center"/>
    </xf>
    <xf numFmtId="0" fontId="21" fillId="0" borderId="8" xfId="13" applyFont="1" applyBorder="1"/>
    <xf numFmtId="0" fontId="21" fillId="0" borderId="24" xfId="12" applyFont="1" applyBorder="1" applyAlignment="1">
      <alignment horizontal="center"/>
    </xf>
    <xf numFmtId="0" fontId="26" fillId="0" borderId="24" xfId="12" applyFont="1" applyBorder="1" applyAlignment="1">
      <alignment horizontal="center"/>
    </xf>
    <xf numFmtId="0" fontId="26" fillId="0" borderId="14" xfId="12" applyFont="1" applyBorder="1" applyAlignment="1">
      <alignment horizontal="center"/>
    </xf>
    <xf numFmtId="0" fontId="21" fillId="0" borderId="8" xfId="12" applyFont="1" applyBorder="1" applyAlignment="1">
      <alignment horizontal="left"/>
    </xf>
    <xf numFmtId="0" fontId="26" fillId="0" borderId="14" xfId="12" quotePrefix="1" applyFont="1" applyBorder="1" applyAlignment="1">
      <alignment horizontal="center"/>
    </xf>
    <xf numFmtId="0" fontId="26" fillId="5" borderId="0" xfId="12" applyFont="1" applyFill="1" applyAlignment="1">
      <alignment horizontal="center"/>
    </xf>
    <xf numFmtId="0" fontId="26" fillId="3" borderId="11" xfId="12" applyFont="1" applyFill="1" applyBorder="1" applyAlignment="1">
      <alignment horizontal="center"/>
    </xf>
    <xf numFmtId="0" fontId="26" fillId="0" borderId="24" xfId="12" quotePrefix="1" applyFont="1" applyBorder="1" applyAlignment="1">
      <alignment horizontal="center"/>
    </xf>
    <xf numFmtId="0" fontId="26" fillId="0" borderId="0" xfId="12" quotePrefix="1" applyFont="1" applyAlignment="1">
      <alignment horizontal="center"/>
    </xf>
    <xf numFmtId="0" fontId="26" fillId="0" borderId="21" xfId="12" applyFont="1" applyBorder="1" applyAlignment="1">
      <alignment horizontal="center"/>
    </xf>
    <xf numFmtId="0" fontId="26" fillId="0" borderId="0" xfId="12" applyFont="1" applyAlignment="1">
      <alignment horizontal="center"/>
    </xf>
    <xf numFmtId="0" fontId="26" fillId="20" borderId="5" xfId="12" applyFont="1" applyFill="1" applyBorder="1" applyAlignment="1">
      <alignment horizontal="center"/>
    </xf>
    <xf numFmtId="0" fontId="26" fillId="20" borderId="19" xfId="12" applyFont="1" applyFill="1" applyBorder="1" applyAlignment="1">
      <alignment horizontal="center"/>
    </xf>
    <xf numFmtId="0" fontId="26" fillId="3" borderId="44" xfId="12" applyFont="1" applyFill="1" applyBorder="1" applyAlignment="1">
      <alignment horizontal="center"/>
    </xf>
    <xf numFmtId="0" fontId="21" fillId="0" borderId="25" xfId="12" applyFont="1" applyBorder="1"/>
    <xf numFmtId="0" fontId="21" fillId="0" borderId="45" xfId="12" applyFont="1" applyBorder="1"/>
    <xf numFmtId="0" fontId="21" fillId="0" borderId="7" xfId="12" applyFont="1" applyBorder="1" applyAlignment="1">
      <alignment horizontal="center"/>
    </xf>
    <xf numFmtId="0" fontId="21" fillId="0" borderId="45" xfId="12" applyFont="1" applyBorder="1" applyAlignment="1">
      <alignment horizontal="center"/>
    </xf>
    <xf numFmtId="0" fontId="26" fillId="0" borderId="7" xfId="12" applyFont="1" applyBorder="1" applyAlignment="1">
      <alignment horizontal="center"/>
    </xf>
    <xf numFmtId="0" fontId="26" fillId="0" borderId="26" xfId="12" applyFont="1" applyBorder="1" applyAlignment="1">
      <alignment horizontal="center"/>
    </xf>
    <xf numFmtId="0" fontId="27" fillId="0" borderId="8" xfId="12" applyFont="1" applyBorder="1"/>
    <xf numFmtId="0" fontId="28" fillId="0" borderId="5" xfId="12" applyFont="1" applyBorder="1" applyAlignment="1">
      <alignment horizontal="center"/>
    </xf>
    <xf numFmtId="0" fontId="5" fillId="10" borderId="10" xfId="0" quotePrefix="1" applyFont="1" applyFill="1" applyBorder="1"/>
    <xf numFmtId="0" fontId="20" fillId="17" borderId="33" xfId="11" applyFill="1" applyBorder="1" applyAlignment="1">
      <alignment horizontal="center" vertical="top" wrapText="1"/>
    </xf>
    <xf numFmtId="0" fontId="20" fillId="17" borderId="34" xfId="11" applyFill="1" applyBorder="1" applyAlignment="1">
      <alignment horizontal="center" vertical="top" wrapText="1"/>
    </xf>
    <xf numFmtId="0" fontId="20" fillId="17" borderId="35" xfId="11" applyFill="1" applyBorder="1" applyAlignment="1">
      <alignment horizontal="center" vertical="top" wrapText="1"/>
    </xf>
    <xf numFmtId="0" fontId="20" fillId="17" borderId="36" xfId="11" applyFill="1" applyBorder="1" applyAlignment="1">
      <alignment horizontal="center" vertical="top" wrapText="1"/>
    </xf>
    <xf numFmtId="0" fontId="20" fillId="17" borderId="0" xfId="11" applyFill="1" applyAlignment="1">
      <alignment horizontal="center" vertical="top" wrapText="1"/>
    </xf>
    <xf numFmtId="0" fontId="20" fillId="17" borderId="37" xfId="11" applyFill="1" applyBorder="1" applyAlignment="1">
      <alignment horizontal="center" vertical="top" wrapText="1"/>
    </xf>
    <xf numFmtId="0" fontId="20" fillId="17" borderId="38" xfId="11" applyFill="1" applyBorder="1" applyAlignment="1">
      <alignment horizontal="center" vertical="top" wrapText="1"/>
    </xf>
    <xf numFmtId="0" fontId="20" fillId="17" borderId="39" xfId="11" applyFill="1" applyBorder="1" applyAlignment="1">
      <alignment horizontal="center" vertical="top" wrapText="1"/>
    </xf>
    <xf numFmtId="0" fontId="20" fillId="17" borderId="40" xfId="11" applyFill="1" applyBorder="1" applyAlignment="1">
      <alignment horizontal="center" vertical="top" wrapText="1"/>
    </xf>
    <xf numFmtId="0" fontId="22" fillId="18" borderId="2" xfId="12" applyFont="1" applyFill="1" applyBorder="1" applyAlignment="1">
      <alignment horizontal="center"/>
    </xf>
    <xf numFmtId="0" fontId="23" fillId="18" borderId="2" xfId="0" applyFont="1" applyFill="1" applyBorder="1" applyAlignment="1">
      <alignment horizontal="center"/>
    </xf>
    <xf numFmtId="0" fontId="23" fillId="18" borderId="3" xfId="0" applyFont="1" applyFill="1" applyBorder="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17" fillId="0" borderId="0" xfId="0" applyFont="1" applyAlignment="1">
      <alignment horizontal="center"/>
    </xf>
    <xf numFmtId="0" fontId="15" fillId="0" borderId="0" xfId="0" applyFont="1" applyAlignment="1">
      <alignment horizontal="center"/>
    </xf>
    <xf numFmtId="0" fontId="0" fillId="0" borderId="0" xfId="0" applyAlignment="1">
      <alignment horizontal="left"/>
    </xf>
    <xf numFmtId="0" fontId="0" fillId="0" borderId="21" xfId="0" applyBorder="1" applyAlignment="1">
      <alignment horizontal="left"/>
    </xf>
    <xf numFmtId="0" fontId="14" fillId="0" borderId="0" xfId="0" applyFont="1"/>
    <xf numFmtId="0" fontId="5" fillId="10" borderId="9" xfId="5" quotePrefix="1" applyFill="1" applyBorder="1"/>
    <xf numFmtId="0" fontId="5" fillId="10" borderId="31" xfId="5" quotePrefix="1" applyFill="1" applyBorder="1"/>
  </cellXfs>
  <cellStyles count="14">
    <cellStyle name="Normal" xfId="0" builtinId="0"/>
    <cellStyle name="Normal 2" xfId="2" xr:uid="{00000000-0005-0000-0000-000001000000}"/>
    <cellStyle name="Normal 3" xfId="1" xr:uid="{00000000-0005-0000-0000-000002000000}"/>
    <cellStyle name="Normal 4" xfId="3" xr:uid="{00000000-0005-0000-0000-000003000000}"/>
    <cellStyle name="Normal 4 2" xfId="4" xr:uid="{00000000-0005-0000-0000-000004000000}"/>
    <cellStyle name="Normal 4 3" xfId="5" xr:uid="{00000000-0005-0000-0000-000005000000}"/>
    <cellStyle name="Normal 4 4" xfId="6" xr:uid="{00000000-0005-0000-0000-000006000000}"/>
    <cellStyle name="Normal 5" xfId="7" xr:uid="{00000000-0005-0000-0000-000007000000}"/>
    <cellStyle name="Normal 5 2" xfId="8" xr:uid="{00000000-0005-0000-0000-000008000000}"/>
    <cellStyle name="Normal 5 3" xfId="9" xr:uid="{00000000-0005-0000-0000-000009000000}"/>
    <cellStyle name="Normal 6" xfId="10" xr:uid="{00000000-0005-0000-0000-00000A000000}"/>
    <cellStyle name="Normal_P241 cortec" xfId="12" xr:uid="{DCA10613-996B-4E95-B3A6-874F7CC421A1}"/>
    <cellStyle name="Normal_P441-2-4 cortec" xfId="13" xr:uid="{8651A7D7-AFAE-47B0-B3CE-A8D37171982A}"/>
    <cellStyle name="Normal_Template"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6" fmlaLink="I4DCResDbase!$C$21" fmlaRange="I4DCResDbase!$F$22:$F$27" noThreeD="1" sel="1" val="0"/>
</file>

<file path=xl/ctrlProps/ctrlProp2.xml><?xml version="1.0" encoding="utf-8"?>
<formControlPr xmlns="http://schemas.microsoft.com/office/spreadsheetml/2009/9/main" objectType="Drop" dropStyle="combo" dx="16" fmlaLink="I4DCResDbase!$C$30" fmlaRange="I4DCResDbase!$F$31:$F$32" noThreeD="1" sel="1" val="0"/>
</file>

<file path=xl/ctrlProps/ctrlProp3.xml><?xml version="1.0" encoding="utf-8"?>
<formControlPr xmlns="http://schemas.microsoft.com/office/spreadsheetml/2009/9/main" objectType="Drop" dropLines="9" dropStyle="combo" dx="16" fmlaLink="I4DCResDbase!$C$13" fmlaRange="I4DCResDbase!$F$14:$F$16" noThreeD="1" sel="1" val="0"/>
</file>

<file path=xl/ctrlProps/ctrlProp4.xml><?xml version="1.0" encoding="utf-8"?>
<formControlPr xmlns="http://schemas.microsoft.com/office/spreadsheetml/2009/9/main" objectType="Drop" dropStyle="combo" dx="16" fmlaLink="I4DCResDbase!$C$43" fmlaRange="I4DCResDbase!$F$44:$F$46" noThreeD="1" sel="1" val="0"/>
</file>

<file path=xl/ctrlProps/ctrlProp5.xml><?xml version="1.0" encoding="utf-8"?>
<formControlPr xmlns="http://schemas.microsoft.com/office/spreadsheetml/2009/9/main" objectType="Drop" dropLines="3" dropStyle="combo" dx="16" fmlaLink="I4DCResDbase!$C$8" fmlaRange="I4DCResDbase!$E$9:$E$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0</xdr:colOff>
          <xdr:row>9</xdr:row>
          <xdr:rowOff>219075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0</xdr:colOff>
          <xdr:row>11</xdr:row>
          <xdr:rowOff>219075</xdr:rowOff>
        </xdr:to>
        <xdr:sp macro="" textlink="">
          <xdr:nvSpPr>
            <xdr:cNvPr id="4098" name="Drop Down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0</xdr:colOff>
          <xdr:row>7</xdr:row>
          <xdr:rowOff>219075</xdr:rowOff>
        </xdr:to>
        <xdr:sp macro="" textlink="">
          <xdr:nvSpPr>
            <xdr:cNvPr id="4099" name="Drop Down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0</xdr:colOff>
          <xdr:row>14</xdr:row>
          <xdr:rowOff>219075</xdr:rowOff>
        </xdr:to>
        <xdr:sp macro="" textlink="">
          <xdr:nvSpPr>
            <xdr:cNvPr id="4100" name="Drop Down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xdr:row>
          <xdr:rowOff>9525</xdr:rowOff>
        </xdr:from>
        <xdr:to>
          <xdr:col>1</xdr:col>
          <xdr:colOff>0</xdr:colOff>
          <xdr:row>5</xdr:row>
          <xdr:rowOff>219075</xdr:rowOff>
        </xdr:to>
        <xdr:sp macro="" textlink="">
          <xdr:nvSpPr>
            <xdr:cNvPr id="4103" name="Drop Down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1">
    <pageSetUpPr autoPageBreaks="0"/>
  </sheetPr>
  <dimension ref="A1:J9"/>
  <sheetViews>
    <sheetView showGridLines="0" showRowColHeaders="0" tabSelected="1" workbookViewId="0">
      <selection activeCell="D44" sqref="D44"/>
    </sheetView>
  </sheetViews>
  <sheetFormatPr defaultColWidth="10.28515625" defaultRowHeight="14.25"/>
  <cols>
    <col min="1" max="1" width="4.140625" style="147" customWidth="1"/>
    <col min="2" max="10" width="11.42578125" style="147" customWidth="1"/>
    <col min="11" max="256" width="10.28515625" style="147"/>
    <col min="257" max="257" width="4.140625" style="147" customWidth="1"/>
    <col min="258" max="266" width="11.42578125" style="147" customWidth="1"/>
    <col min="267" max="512" width="10.28515625" style="147"/>
    <col min="513" max="513" width="4.140625" style="147" customWidth="1"/>
    <col min="514" max="522" width="11.42578125" style="147" customWidth="1"/>
    <col min="523" max="768" width="10.28515625" style="147"/>
    <col min="769" max="769" width="4.140625" style="147" customWidth="1"/>
    <col min="770" max="778" width="11.42578125" style="147" customWidth="1"/>
    <col min="779" max="1024" width="10.28515625" style="147"/>
    <col min="1025" max="1025" width="4.140625" style="147" customWidth="1"/>
    <col min="1026" max="1034" width="11.42578125" style="147" customWidth="1"/>
    <col min="1035" max="1280" width="10.28515625" style="147"/>
    <col min="1281" max="1281" width="4.140625" style="147" customWidth="1"/>
    <col min="1282" max="1290" width="11.42578125" style="147" customWidth="1"/>
    <col min="1291" max="1536" width="10.28515625" style="147"/>
    <col min="1537" max="1537" width="4.140625" style="147" customWidth="1"/>
    <col min="1538" max="1546" width="11.42578125" style="147" customWidth="1"/>
    <col min="1547" max="1792" width="10.28515625" style="147"/>
    <col min="1793" max="1793" width="4.140625" style="147" customWidth="1"/>
    <col min="1794" max="1802" width="11.42578125" style="147" customWidth="1"/>
    <col min="1803" max="2048" width="10.28515625" style="147"/>
    <col min="2049" max="2049" width="4.140625" style="147" customWidth="1"/>
    <col min="2050" max="2058" width="11.42578125" style="147" customWidth="1"/>
    <col min="2059" max="2304" width="10.28515625" style="147"/>
    <col min="2305" max="2305" width="4.140625" style="147" customWidth="1"/>
    <col min="2306" max="2314" width="11.42578125" style="147" customWidth="1"/>
    <col min="2315" max="2560" width="10.28515625" style="147"/>
    <col min="2561" max="2561" width="4.140625" style="147" customWidth="1"/>
    <col min="2562" max="2570" width="11.42578125" style="147" customWidth="1"/>
    <col min="2571" max="2816" width="10.28515625" style="147"/>
    <col min="2817" max="2817" width="4.140625" style="147" customWidth="1"/>
    <col min="2818" max="2826" width="11.42578125" style="147" customWidth="1"/>
    <col min="2827" max="3072" width="10.28515625" style="147"/>
    <col min="3073" max="3073" width="4.140625" style="147" customWidth="1"/>
    <col min="3074" max="3082" width="11.42578125" style="147" customWidth="1"/>
    <col min="3083" max="3328" width="10.28515625" style="147"/>
    <col min="3329" max="3329" width="4.140625" style="147" customWidth="1"/>
    <col min="3330" max="3338" width="11.42578125" style="147" customWidth="1"/>
    <col min="3339" max="3584" width="10.28515625" style="147"/>
    <col min="3585" max="3585" width="4.140625" style="147" customWidth="1"/>
    <col min="3586" max="3594" width="11.42578125" style="147" customWidth="1"/>
    <col min="3595" max="3840" width="10.28515625" style="147"/>
    <col min="3841" max="3841" width="4.140625" style="147" customWidth="1"/>
    <col min="3842" max="3850" width="11.42578125" style="147" customWidth="1"/>
    <col min="3851" max="4096" width="10.28515625" style="147"/>
    <col min="4097" max="4097" width="4.140625" style="147" customWidth="1"/>
    <col min="4098" max="4106" width="11.42578125" style="147" customWidth="1"/>
    <col min="4107" max="4352" width="10.28515625" style="147"/>
    <col min="4353" max="4353" width="4.140625" style="147" customWidth="1"/>
    <col min="4354" max="4362" width="11.42578125" style="147" customWidth="1"/>
    <col min="4363" max="4608" width="10.28515625" style="147"/>
    <col min="4609" max="4609" width="4.140625" style="147" customWidth="1"/>
    <col min="4610" max="4618" width="11.42578125" style="147" customWidth="1"/>
    <col min="4619" max="4864" width="10.28515625" style="147"/>
    <col min="4865" max="4865" width="4.140625" style="147" customWidth="1"/>
    <col min="4866" max="4874" width="11.42578125" style="147" customWidth="1"/>
    <col min="4875" max="5120" width="10.28515625" style="147"/>
    <col min="5121" max="5121" width="4.140625" style="147" customWidth="1"/>
    <col min="5122" max="5130" width="11.42578125" style="147" customWidth="1"/>
    <col min="5131" max="5376" width="10.28515625" style="147"/>
    <col min="5377" max="5377" width="4.140625" style="147" customWidth="1"/>
    <col min="5378" max="5386" width="11.42578125" style="147" customWidth="1"/>
    <col min="5387" max="5632" width="10.28515625" style="147"/>
    <col min="5633" max="5633" width="4.140625" style="147" customWidth="1"/>
    <col min="5634" max="5642" width="11.42578125" style="147" customWidth="1"/>
    <col min="5643" max="5888" width="10.28515625" style="147"/>
    <col min="5889" max="5889" width="4.140625" style="147" customWidth="1"/>
    <col min="5890" max="5898" width="11.42578125" style="147" customWidth="1"/>
    <col min="5899" max="6144" width="10.28515625" style="147"/>
    <col min="6145" max="6145" width="4.140625" style="147" customWidth="1"/>
    <col min="6146" max="6154" width="11.42578125" style="147" customWidth="1"/>
    <col min="6155" max="6400" width="10.28515625" style="147"/>
    <col min="6401" max="6401" width="4.140625" style="147" customWidth="1"/>
    <col min="6402" max="6410" width="11.42578125" style="147" customWidth="1"/>
    <col min="6411" max="6656" width="10.28515625" style="147"/>
    <col min="6657" max="6657" width="4.140625" style="147" customWidth="1"/>
    <col min="6658" max="6666" width="11.42578125" style="147" customWidth="1"/>
    <col min="6667" max="6912" width="10.28515625" style="147"/>
    <col min="6913" max="6913" width="4.140625" style="147" customWidth="1"/>
    <col min="6914" max="6922" width="11.42578125" style="147" customWidth="1"/>
    <col min="6923" max="7168" width="10.28515625" style="147"/>
    <col min="7169" max="7169" width="4.140625" style="147" customWidth="1"/>
    <col min="7170" max="7178" width="11.42578125" style="147" customWidth="1"/>
    <col min="7179" max="7424" width="10.28515625" style="147"/>
    <col min="7425" max="7425" width="4.140625" style="147" customWidth="1"/>
    <col min="7426" max="7434" width="11.42578125" style="147" customWidth="1"/>
    <col min="7435" max="7680" width="10.28515625" style="147"/>
    <col min="7681" max="7681" width="4.140625" style="147" customWidth="1"/>
    <col min="7682" max="7690" width="11.42578125" style="147" customWidth="1"/>
    <col min="7691" max="7936" width="10.28515625" style="147"/>
    <col min="7937" max="7937" width="4.140625" style="147" customWidth="1"/>
    <col min="7938" max="7946" width="11.42578125" style="147" customWidth="1"/>
    <col min="7947" max="8192" width="10.28515625" style="147"/>
    <col min="8193" max="8193" width="4.140625" style="147" customWidth="1"/>
    <col min="8194" max="8202" width="11.42578125" style="147" customWidth="1"/>
    <col min="8203" max="8448" width="10.28515625" style="147"/>
    <col min="8449" max="8449" width="4.140625" style="147" customWidth="1"/>
    <col min="8450" max="8458" width="11.42578125" style="147" customWidth="1"/>
    <col min="8459" max="8704" width="10.28515625" style="147"/>
    <col min="8705" max="8705" width="4.140625" style="147" customWidth="1"/>
    <col min="8706" max="8714" width="11.42578125" style="147" customWidth="1"/>
    <col min="8715" max="8960" width="10.28515625" style="147"/>
    <col min="8961" max="8961" width="4.140625" style="147" customWidth="1"/>
    <col min="8962" max="8970" width="11.42578125" style="147" customWidth="1"/>
    <col min="8971" max="9216" width="10.28515625" style="147"/>
    <col min="9217" max="9217" width="4.140625" style="147" customWidth="1"/>
    <col min="9218" max="9226" width="11.42578125" style="147" customWidth="1"/>
    <col min="9227" max="9472" width="10.28515625" style="147"/>
    <col min="9473" max="9473" width="4.140625" style="147" customWidth="1"/>
    <col min="9474" max="9482" width="11.42578125" style="147" customWidth="1"/>
    <col min="9483" max="9728" width="10.28515625" style="147"/>
    <col min="9729" max="9729" width="4.140625" style="147" customWidth="1"/>
    <col min="9730" max="9738" width="11.42578125" style="147" customWidth="1"/>
    <col min="9739" max="9984" width="10.28515625" style="147"/>
    <col min="9985" max="9985" width="4.140625" style="147" customWidth="1"/>
    <col min="9986" max="9994" width="11.42578125" style="147" customWidth="1"/>
    <col min="9995" max="10240" width="10.28515625" style="147"/>
    <col min="10241" max="10241" width="4.140625" style="147" customWidth="1"/>
    <col min="10242" max="10250" width="11.42578125" style="147" customWidth="1"/>
    <col min="10251" max="10496" width="10.28515625" style="147"/>
    <col min="10497" max="10497" width="4.140625" style="147" customWidth="1"/>
    <col min="10498" max="10506" width="11.42578125" style="147" customWidth="1"/>
    <col min="10507" max="10752" width="10.28515625" style="147"/>
    <col min="10753" max="10753" width="4.140625" style="147" customWidth="1"/>
    <col min="10754" max="10762" width="11.42578125" style="147" customWidth="1"/>
    <col min="10763" max="11008" width="10.28515625" style="147"/>
    <col min="11009" max="11009" width="4.140625" style="147" customWidth="1"/>
    <col min="11010" max="11018" width="11.42578125" style="147" customWidth="1"/>
    <col min="11019" max="11264" width="10.28515625" style="147"/>
    <col min="11265" max="11265" width="4.140625" style="147" customWidth="1"/>
    <col min="11266" max="11274" width="11.42578125" style="147" customWidth="1"/>
    <col min="11275" max="11520" width="10.28515625" style="147"/>
    <col min="11521" max="11521" width="4.140625" style="147" customWidth="1"/>
    <col min="11522" max="11530" width="11.42578125" style="147" customWidth="1"/>
    <col min="11531" max="11776" width="10.28515625" style="147"/>
    <col min="11777" max="11777" width="4.140625" style="147" customWidth="1"/>
    <col min="11778" max="11786" width="11.42578125" style="147" customWidth="1"/>
    <col min="11787" max="12032" width="10.28515625" style="147"/>
    <col min="12033" max="12033" width="4.140625" style="147" customWidth="1"/>
    <col min="12034" max="12042" width="11.42578125" style="147" customWidth="1"/>
    <col min="12043" max="12288" width="10.28515625" style="147"/>
    <col min="12289" max="12289" width="4.140625" style="147" customWidth="1"/>
    <col min="12290" max="12298" width="11.42578125" style="147" customWidth="1"/>
    <col min="12299" max="12544" width="10.28515625" style="147"/>
    <col min="12545" max="12545" width="4.140625" style="147" customWidth="1"/>
    <col min="12546" max="12554" width="11.42578125" style="147" customWidth="1"/>
    <col min="12555" max="12800" width="10.28515625" style="147"/>
    <col min="12801" max="12801" width="4.140625" style="147" customWidth="1"/>
    <col min="12802" max="12810" width="11.42578125" style="147" customWidth="1"/>
    <col min="12811" max="13056" width="10.28515625" style="147"/>
    <col min="13057" max="13057" width="4.140625" style="147" customWidth="1"/>
    <col min="13058" max="13066" width="11.42578125" style="147" customWidth="1"/>
    <col min="13067" max="13312" width="10.28515625" style="147"/>
    <col min="13313" max="13313" width="4.140625" style="147" customWidth="1"/>
    <col min="13314" max="13322" width="11.42578125" style="147" customWidth="1"/>
    <col min="13323" max="13568" width="10.28515625" style="147"/>
    <col min="13569" max="13569" width="4.140625" style="147" customWidth="1"/>
    <col min="13570" max="13578" width="11.42578125" style="147" customWidth="1"/>
    <col min="13579" max="13824" width="10.28515625" style="147"/>
    <col min="13825" max="13825" width="4.140625" style="147" customWidth="1"/>
    <col min="13826" max="13834" width="11.42578125" style="147" customWidth="1"/>
    <col min="13835" max="14080" width="10.28515625" style="147"/>
    <col min="14081" max="14081" width="4.140625" style="147" customWidth="1"/>
    <col min="14082" max="14090" width="11.42578125" style="147" customWidth="1"/>
    <col min="14091" max="14336" width="10.28515625" style="147"/>
    <col min="14337" max="14337" width="4.140625" style="147" customWidth="1"/>
    <col min="14338" max="14346" width="11.42578125" style="147" customWidth="1"/>
    <col min="14347" max="14592" width="10.28515625" style="147"/>
    <col min="14593" max="14593" width="4.140625" style="147" customWidth="1"/>
    <col min="14594" max="14602" width="11.42578125" style="147" customWidth="1"/>
    <col min="14603" max="14848" width="10.28515625" style="147"/>
    <col min="14849" max="14849" width="4.140625" style="147" customWidth="1"/>
    <col min="14850" max="14858" width="11.42578125" style="147" customWidth="1"/>
    <col min="14859" max="15104" width="10.28515625" style="147"/>
    <col min="15105" max="15105" width="4.140625" style="147" customWidth="1"/>
    <col min="15106" max="15114" width="11.42578125" style="147" customWidth="1"/>
    <col min="15115" max="15360" width="10.28515625" style="147"/>
    <col min="15361" max="15361" width="4.140625" style="147" customWidth="1"/>
    <col min="15362" max="15370" width="11.42578125" style="147" customWidth="1"/>
    <col min="15371" max="15616" width="10.28515625" style="147"/>
    <col min="15617" max="15617" width="4.140625" style="147" customWidth="1"/>
    <col min="15618" max="15626" width="11.42578125" style="147" customWidth="1"/>
    <col min="15627" max="15872" width="10.28515625" style="147"/>
    <col min="15873" max="15873" width="4.140625" style="147" customWidth="1"/>
    <col min="15874" max="15882" width="11.42578125" style="147" customWidth="1"/>
    <col min="15883" max="16128" width="10.28515625" style="147"/>
    <col min="16129" max="16129" width="4.140625" style="147" customWidth="1"/>
    <col min="16130" max="16138" width="11.42578125" style="147" customWidth="1"/>
    <col min="16139" max="16384" width="10.28515625" style="147"/>
  </cols>
  <sheetData>
    <row r="1" spans="1:10">
      <c r="A1" s="220" t="s">
        <v>153</v>
      </c>
    </row>
    <row r="2" spans="1:10" ht="15" thickBot="1"/>
    <row r="3" spans="1:10" ht="15" thickTop="1">
      <c r="B3" s="202" t="s">
        <v>140</v>
      </c>
      <c r="C3" s="203"/>
      <c r="D3" s="203"/>
      <c r="E3" s="203"/>
      <c r="F3" s="203"/>
      <c r="G3" s="203"/>
      <c r="H3" s="203"/>
      <c r="I3" s="203"/>
      <c r="J3" s="204"/>
    </row>
    <row r="4" spans="1:10">
      <c r="B4" s="205" t="s">
        <v>141</v>
      </c>
      <c r="C4" s="206"/>
      <c r="D4" s="206"/>
      <c r="E4" s="206"/>
      <c r="F4" s="206"/>
      <c r="G4" s="206"/>
      <c r="H4" s="206"/>
      <c r="I4" s="206"/>
      <c r="J4" s="207"/>
    </row>
    <row r="5" spans="1:10">
      <c r="B5" s="205"/>
      <c r="C5" s="206"/>
      <c r="D5" s="206"/>
      <c r="E5" s="206"/>
      <c r="F5" s="206"/>
      <c r="G5" s="206"/>
      <c r="H5" s="206"/>
      <c r="I5" s="206"/>
      <c r="J5" s="207"/>
    </row>
    <row r="6" spans="1:10">
      <c r="B6" s="205" t="s">
        <v>142</v>
      </c>
      <c r="C6" s="206"/>
      <c r="D6" s="206"/>
      <c r="E6" s="206"/>
      <c r="F6" s="206"/>
      <c r="G6" s="206"/>
      <c r="H6" s="206"/>
      <c r="I6" s="206"/>
      <c r="J6" s="207"/>
    </row>
    <row r="7" spans="1:10">
      <c r="B7" s="205"/>
      <c r="C7" s="206"/>
      <c r="D7" s="206"/>
      <c r="E7" s="206"/>
      <c r="F7" s="206"/>
      <c r="G7" s="206"/>
      <c r="H7" s="206"/>
      <c r="I7" s="206"/>
      <c r="J7" s="207"/>
    </row>
    <row r="8" spans="1:10" ht="3.75" customHeight="1" thickBot="1">
      <c r="B8" s="208"/>
      <c r="C8" s="209"/>
      <c r="D8" s="209"/>
      <c r="E8" s="209"/>
      <c r="F8" s="209"/>
      <c r="G8" s="209"/>
      <c r="H8" s="209"/>
      <c r="I8" s="209"/>
      <c r="J8" s="210"/>
    </row>
    <row r="9" spans="1:10" ht="15" thickTop="1"/>
  </sheetData>
  <sheetProtection algorithmName="SHA-512" hashValue="ze/64IB2UkCmi4w3m79H4BzUbiDeh1yJ4PdLwDy4PTd8V1Q2MR3/h07WOufZCoC7lpMPBeOE0xxDm7VAWT4kfg==" saltValue="TBZBpLe9/7UpbXxNe2wVWg==" spinCount="100000" sheet="1" objects="1" scenarios="1" selectLockedCells="1" selectUnlockedCells="1"/>
  <mergeCells count="3">
    <mergeCell ref="B3:J3"/>
    <mergeCell ref="B4:J5"/>
    <mergeCell ref="B6:J8"/>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D9AE5-B480-498D-8DAC-B27C85C359A3}">
  <dimension ref="A1:I39"/>
  <sheetViews>
    <sheetView showGridLines="0" showRowColHeaders="0" zoomScale="120" zoomScaleNormal="120" workbookViewId="0"/>
  </sheetViews>
  <sheetFormatPr defaultRowHeight="12.75"/>
  <cols>
    <col min="2" max="2" width="28.5703125" customWidth="1"/>
    <col min="3" max="3" width="4.85546875" bestFit="1" customWidth="1"/>
    <col min="4" max="7" width="2.140625" customWidth="1"/>
    <col min="8" max="8" width="4" bestFit="1" customWidth="1"/>
    <col min="9" max="9" width="2.140625" customWidth="1"/>
  </cols>
  <sheetData>
    <row r="1" spans="1:9" ht="15" thickBot="1">
      <c r="A1" s="220" t="s">
        <v>153</v>
      </c>
    </row>
    <row r="2" spans="1:9">
      <c r="A2" s="151" t="s">
        <v>145</v>
      </c>
      <c r="B2" s="152"/>
      <c r="C2" s="153"/>
      <c r="D2" s="153"/>
      <c r="E2" s="153"/>
      <c r="F2" s="153"/>
      <c r="G2" s="153"/>
      <c r="H2" s="153"/>
      <c r="I2" s="154"/>
    </row>
    <row r="3" spans="1:9" ht="13.5" thickBot="1">
      <c r="A3" s="155"/>
      <c r="B3" s="156"/>
      <c r="C3" s="157"/>
      <c r="D3" s="157"/>
      <c r="E3" s="157"/>
      <c r="F3" s="157"/>
      <c r="G3" s="157"/>
      <c r="H3" s="157"/>
      <c r="I3" s="158"/>
    </row>
    <row r="4" spans="1:9">
      <c r="A4" s="159" t="s">
        <v>146</v>
      </c>
      <c r="B4" s="211" t="s">
        <v>147</v>
      </c>
      <c r="C4" s="212"/>
      <c r="D4" s="212"/>
      <c r="E4" s="212"/>
      <c r="F4" s="212"/>
      <c r="G4" s="212"/>
      <c r="H4" s="212"/>
      <c r="I4" s="213"/>
    </row>
    <row r="5" spans="1:9" ht="15.75">
      <c r="A5" s="160" t="s">
        <v>148</v>
      </c>
      <c r="B5" s="161"/>
      <c r="C5" s="162"/>
      <c r="D5" s="162"/>
      <c r="E5" s="162"/>
      <c r="F5" s="162"/>
      <c r="G5" s="163"/>
      <c r="H5" s="163"/>
      <c r="I5" s="164"/>
    </row>
    <row r="6" spans="1:9">
      <c r="A6" s="165" t="s">
        <v>28</v>
      </c>
      <c r="B6" s="156"/>
      <c r="C6" s="166"/>
      <c r="D6" s="167"/>
      <c r="E6" s="168"/>
      <c r="F6" s="169"/>
      <c r="G6" s="167"/>
      <c r="H6" s="168"/>
      <c r="I6" s="170"/>
    </row>
    <row r="7" spans="1:9">
      <c r="A7" s="199" t="s">
        <v>21</v>
      </c>
      <c r="B7" s="156"/>
      <c r="C7" s="200" t="s">
        <v>23</v>
      </c>
      <c r="D7" s="167"/>
      <c r="E7" s="168"/>
      <c r="F7" s="169"/>
      <c r="G7" s="167"/>
      <c r="H7" s="168"/>
      <c r="I7" s="170"/>
    </row>
    <row r="8" spans="1:9">
      <c r="A8" s="199" t="s">
        <v>149</v>
      </c>
      <c r="B8" s="156"/>
      <c r="C8" s="200" t="s">
        <v>24</v>
      </c>
      <c r="D8" s="167"/>
      <c r="E8" s="168"/>
      <c r="F8" s="169"/>
      <c r="G8" s="167"/>
      <c r="H8" s="168"/>
      <c r="I8" s="170"/>
    </row>
    <row r="9" spans="1:9">
      <c r="A9" s="199" t="s">
        <v>27</v>
      </c>
      <c r="B9" s="156"/>
      <c r="C9" s="200" t="s">
        <v>25</v>
      </c>
      <c r="D9" s="167"/>
      <c r="E9" s="168"/>
      <c r="F9" s="169"/>
      <c r="G9" s="167"/>
      <c r="H9" s="168"/>
      <c r="I9" s="170"/>
    </row>
    <row r="10" spans="1:9">
      <c r="A10" s="172"/>
      <c r="B10" s="173"/>
      <c r="C10" s="174"/>
      <c r="D10" s="167"/>
      <c r="E10" s="168"/>
      <c r="F10" s="169"/>
      <c r="G10" s="167"/>
      <c r="H10" s="168"/>
      <c r="I10" s="170"/>
    </row>
    <row r="11" spans="1:9">
      <c r="A11" s="165" t="s">
        <v>34</v>
      </c>
      <c r="B11" s="156"/>
      <c r="C11" s="157"/>
      <c r="D11" s="167"/>
      <c r="E11" s="168"/>
      <c r="F11" s="169"/>
      <c r="G11" s="167"/>
      <c r="H11" s="168"/>
      <c r="I11" s="170"/>
    </row>
    <row r="12" spans="1:9">
      <c r="A12" s="155" t="s">
        <v>36</v>
      </c>
      <c r="B12" s="156"/>
      <c r="C12" s="157"/>
      <c r="D12" s="171" t="s">
        <v>43</v>
      </c>
      <c r="E12" s="168"/>
      <c r="F12" s="169"/>
      <c r="G12" s="167"/>
      <c r="H12" s="168"/>
      <c r="I12" s="170"/>
    </row>
    <row r="13" spans="1:9">
      <c r="A13" s="155" t="s">
        <v>38</v>
      </c>
      <c r="B13" s="156"/>
      <c r="C13" s="157"/>
      <c r="D13" s="171" t="s">
        <v>45</v>
      </c>
      <c r="E13" s="168"/>
      <c r="F13" s="169"/>
      <c r="G13" s="167"/>
      <c r="H13" s="168"/>
      <c r="I13" s="170"/>
    </row>
    <row r="14" spans="1:9">
      <c r="A14" s="155" t="s">
        <v>40</v>
      </c>
      <c r="B14" s="156"/>
      <c r="C14" s="157"/>
      <c r="D14" s="171" t="s">
        <v>47</v>
      </c>
      <c r="E14" s="168"/>
      <c r="F14" s="169"/>
      <c r="G14" s="167"/>
      <c r="H14" s="168"/>
      <c r="I14" s="170"/>
    </row>
    <row r="15" spans="1:9">
      <c r="A15" s="155"/>
      <c r="B15" s="156"/>
      <c r="C15" s="157"/>
      <c r="D15" s="174"/>
      <c r="E15" s="168"/>
      <c r="F15" s="169"/>
      <c r="G15" s="167"/>
      <c r="H15" s="168"/>
      <c r="I15" s="170"/>
    </row>
    <row r="16" spans="1:9">
      <c r="A16" s="175" t="s">
        <v>52</v>
      </c>
      <c r="B16" s="176"/>
      <c r="C16" s="177"/>
      <c r="D16" s="157"/>
      <c r="E16" s="168"/>
      <c r="F16" s="169"/>
      <c r="G16" s="167"/>
      <c r="H16" s="168"/>
      <c r="I16" s="170"/>
    </row>
    <row r="17" spans="1:9">
      <c r="A17" s="155" t="s">
        <v>54</v>
      </c>
      <c r="B17" s="156"/>
      <c r="C17" s="157"/>
      <c r="D17" s="157"/>
      <c r="E17" s="171" t="s">
        <v>67</v>
      </c>
      <c r="F17" s="169"/>
      <c r="G17" s="167"/>
      <c r="H17" s="168"/>
      <c r="I17" s="170"/>
    </row>
    <row r="18" spans="1:9">
      <c r="A18" s="155" t="s">
        <v>56</v>
      </c>
      <c r="B18" s="156"/>
      <c r="C18" s="157"/>
      <c r="D18" s="157"/>
      <c r="E18" s="171" t="s">
        <v>16</v>
      </c>
      <c r="F18" s="169"/>
      <c r="G18" s="167"/>
      <c r="H18" s="168"/>
      <c r="I18" s="170"/>
    </row>
    <row r="19" spans="1:9">
      <c r="A19" s="155" t="s">
        <v>58</v>
      </c>
      <c r="B19" s="156"/>
      <c r="C19" s="157"/>
      <c r="D19" s="157"/>
      <c r="E19" s="171" t="s">
        <v>70</v>
      </c>
      <c r="F19" s="169"/>
      <c r="G19" s="167"/>
      <c r="H19" s="168"/>
      <c r="I19" s="170"/>
    </row>
    <row r="20" spans="1:9">
      <c r="A20" s="155" t="s">
        <v>60</v>
      </c>
      <c r="B20" s="156"/>
      <c r="C20" s="157"/>
      <c r="D20" s="157"/>
      <c r="E20" s="171" t="s">
        <v>72</v>
      </c>
      <c r="F20" s="169"/>
      <c r="G20" s="167"/>
      <c r="H20" s="168"/>
      <c r="I20" s="170"/>
    </row>
    <row r="21" spans="1:9">
      <c r="A21" s="155" t="s">
        <v>62</v>
      </c>
      <c r="B21" s="156"/>
      <c r="C21" s="157"/>
      <c r="D21" s="157"/>
      <c r="E21" s="171" t="s">
        <v>18</v>
      </c>
      <c r="F21" s="169"/>
      <c r="G21" s="167"/>
      <c r="H21" s="168"/>
      <c r="I21" s="170"/>
    </row>
    <row r="22" spans="1:9">
      <c r="A22" s="155" t="s">
        <v>64</v>
      </c>
      <c r="B22" s="156"/>
      <c r="C22" s="157"/>
      <c r="D22" s="157"/>
      <c r="E22" s="171" t="s">
        <v>19</v>
      </c>
      <c r="F22" s="169"/>
      <c r="G22" s="167"/>
      <c r="H22" s="168"/>
      <c r="I22" s="170"/>
    </row>
    <row r="23" spans="1:9">
      <c r="A23" s="178"/>
      <c r="B23" s="156"/>
      <c r="C23" s="179"/>
      <c r="D23" s="179"/>
      <c r="E23" s="180"/>
      <c r="F23" s="169"/>
      <c r="G23" s="167"/>
      <c r="H23" s="168"/>
      <c r="I23" s="170"/>
    </row>
    <row r="24" spans="1:9">
      <c r="A24" s="175" t="s">
        <v>79</v>
      </c>
      <c r="B24" s="176"/>
      <c r="C24" s="157"/>
      <c r="D24" s="157"/>
      <c r="E24" s="157"/>
      <c r="F24" s="169"/>
      <c r="G24" s="167"/>
      <c r="H24" s="168"/>
      <c r="I24" s="170"/>
    </row>
    <row r="25" spans="1:9">
      <c r="A25" s="155" t="s">
        <v>81</v>
      </c>
      <c r="B25" s="156"/>
      <c r="C25" s="157"/>
      <c r="D25" s="157"/>
      <c r="E25" s="157"/>
      <c r="F25" s="171">
        <v>2</v>
      </c>
      <c r="G25" s="167"/>
      <c r="H25" s="168"/>
      <c r="I25" s="170"/>
    </row>
    <row r="26" spans="1:9">
      <c r="A26" s="155" t="s">
        <v>83</v>
      </c>
      <c r="B26" s="156"/>
      <c r="C26" s="157"/>
      <c r="D26" s="157"/>
      <c r="E26" s="157"/>
      <c r="F26" s="171">
        <v>4</v>
      </c>
      <c r="G26" s="167"/>
      <c r="H26" s="168"/>
      <c r="I26" s="170"/>
    </row>
    <row r="27" spans="1:9">
      <c r="A27" s="172"/>
      <c r="B27" s="173"/>
      <c r="C27" s="179"/>
      <c r="D27" s="179"/>
      <c r="E27" s="179"/>
      <c r="F27" s="174"/>
      <c r="G27" s="167"/>
      <c r="H27" s="168"/>
      <c r="I27" s="170"/>
    </row>
    <row r="28" spans="1:9">
      <c r="A28" s="165" t="s">
        <v>91</v>
      </c>
      <c r="B28" s="156"/>
      <c r="C28" s="157"/>
      <c r="D28" s="157"/>
      <c r="E28" s="157"/>
      <c r="F28" s="181"/>
      <c r="G28" s="167"/>
      <c r="H28" s="168"/>
      <c r="I28" s="170"/>
    </row>
    <row r="29" spans="1:9">
      <c r="A29" s="182">
        <v>3</v>
      </c>
      <c r="B29" s="156"/>
      <c r="C29" s="157"/>
      <c r="D29" s="157"/>
      <c r="E29" s="157"/>
      <c r="F29" s="183"/>
      <c r="G29" s="171">
        <v>3</v>
      </c>
      <c r="H29" s="184"/>
      <c r="I29" s="185"/>
    </row>
    <row r="30" spans="1:9">
      <c r="A30" s="182">
        <v>4</v>
      </c>
      <c r="B30" s="156"/>
      <c r="C30" s="157"/>
      <c r="D30" s="157"/>
      <c r="E30" s="157"/>
      <c r="F30" s="183"/>
      <c r="G30" s="171">
        <v>4</v>
      </c>
      <c r="H30" s="184"/>
      <c r="I30" s="185"/>
    </row>
    <row r="31" spans="1:9">
      <c r="A31" s="155"/>
      <c r="B31" s="173"/>
      <c r="C31" s="179"/>
      <c r="D31" s="179"/>
      <c r="E31" s="179"/>
      <c r="F31" s="186"/>
      <c r="G31" s="174"/>
      <c r="H31" s="184"/>
      <c r="I31" s="185"/>
    </row>
    <row r="32" spans="1:9">
      <c r="A32" s="175" t="s">
        <v>99</v>
      </c>
      <c r="B32" s="156"/>
      <c r="C32" s="157"/>
      <c r="D32" s="157"/>
      <c r="E32" s="157"/>
      <c r="F32" s="187"/>
      <c r="G32" s="188"/>
      <c r="H32" s="184"/>
      <c r="I32" s="185"/>
    </row>
    <row r="33" spans="1:9">
      <c r="A33" s="155" t="s">
        <v>102</v>
      </c>
      <c r="B33" s="156"/>
      <c r="C33" s="157"/>
      <c r="D33" s="157"/>
      <c r="E33" s="157"/>
      <c r="F33" s="187"/>
      <c r="G33" s="189"/>
      <c r="H33" s="190" t="s">
        <v>112</v>
      </c>
      <c r="I33" s="185"/>
    </row>
    <row r="34" spans="1:9">
      <c r="A34" s="155" t="s">
        <v>106</v>
      </c>
      <c r="B34" s="156"/>
      <c r="C34" s="157"/>
      <c r="D34" s="157"/>
      <c r="E34" s="157"/>
      <c r="F34" s="187"/>
      <c r="G34" s="189"/>
      <c r="H34" s="190" t="s">
        <v>115</v>
      </c>
      <c r="I34" s="185"/>
    </row>
    <row r="35" spans="1:9">
      <c r="A35" s="155"/>
      <c r="B35" s="156"/>
      <c r="C35" s="157"/>
      <c r="D35" s="157"/>
      <c r="E35" s="157"/>
      <c r="F35" s="187"/>
      <c r="G35" s="189"/>
      <c r="H35" s="184"/>
      <c r="I35" s="185"/>
    </row>
    <row r="36" spans="1:9">
      <c r="A36" s="165" t="s">
        <v>100</v>
      </c>
      <c r="B36" s="156"/>
      <c r="C36" s="157"/>
      <c r="D36" s="157"/>
      <c r="E36" s="157"/>
      <c r="F36" s="187"/>
      <c r="G36" s="189"/>
      <c r="H36" s="184"/>
      <c r="I36" s="185"/>
    </row>
    <row r="37" spans="1:9">
      <c r="A37" s="155" t="s">
        <v>104</v>
      </c>
      <c r="B37" s="156"/>
      <c r="C37" s="157"/>
      <c r="D37" s="157"/>
      <c r="E37" s="157"/>
      <c r="F37" s="187"/>
      <c r="G37" s="189"/>
      <c r="H37" s="190" t="s">
        <v>113</v>
      </c>
      <c r="I37" s="185"/>
    </row>
    <row r="38" spans="1:9">
      <c r="A38" s="172"/>
      <c r="B38" s="156"/>
      <c r="C38" s="179"/>
      <c r="D38" s="157"/>
      <c r="E38" s="179"/>
      <c r="F38" s="179"/>
      <c r="G38" s="180"/>
      <c r="H38" s="191"/>
      <c r="I38" s="192"/>
    </row>
    <row r="39" spans="1:9" ht="13.5" thickBot="1">
      <c r="A39" s="193"/>
      <c r="B39" s="194"/>
      <c r="C39" s="195"/>
      <c r="D39" s="196"/>
      <c r="E39" s="195"/>
      <c r="F39" s="195"/>
      <c r="G39" s="197"/>
      <c r="H39" s="197"/>
      <c r="I39" s="198"/>
    </row>
  </sheetData>
  <sheetProtection algorithmName="SHA-512" hashValue="pRIXJkByDf/docHDdmUC9BOo1jSF1Hh4KjCgMxJ5fqRjXSHxs62EnY31FRHKtnhw2UbWCRYBbcq73AjiOZSxhA==" saltValue="7Jdq/mIH959DkUzt0Z0vBQ==" spinCount="100000" sheet="1" objects="1" scenarios="1"/>
  <mergeCells count="1">
    <mergeCell ref="B4:I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dimension ref="A1:I19"/>
  <sheetViews>
    <sheetView showGridLines="0" showRowColHeaders="0" workbookViewId="0">
      <pane ySplit="4" topLeftCell="A5" activePane="bottomLeft" state="frozen"/>
      <selection activeCell="B3" sqref="B3:J3"/>
      <selection pane="bottomLeft"/>
    </sheetView>
  </sheetViews>
  <sheetFormatPr defaultRowHeight="12.75"/>
  <cols>
    <col min="1" max="1" width="44.42578125" customWidth="1"/>
    <col min="2" max="2" width="6.42578125" style="51" bestFit="1" customWidth="1"/>
    <col min="3" max="5" width="3.7109375" style="51" customWidth="1"/>
    <col min="6" max="6" width="5.7109375" style="51" bestFit="1" customWidth="1"/>
    <col min="7" max="8" width="3.7109375" customWidth="1"/>
    <col min="9" max="9" width="48" style="53" hidden="1" customWidth="1"/>
    <col min="257" max="257" width="44.42578125" customWidth="1"/>
    <col min="258" max="258" width="8.85546875" bestFit="1" customWidth="1"/>
    <col min="259" max="261" width="3.7109375" customWidth="1"/>
    <col min="262" max="262" width="6.7109375" bestFit="1" customWidth="1"/>
    <col min="263" max="263" width="3.7109375" customWidth="1"/>
    <col min="264" max="264" width="6.7109375" customWidth="1"/>
    <col min="265" max="265" width="43.5703125" bestFit="1" customWidth="1"/>
    <col min="513" max="513" width="44.42578125" customWidth="1"/>
    <col min="514" max="514" width="8.85546875" bestFit="1" customWidth="1"/>
    <col min="515" max="517" width="3.7109375" customWidth="1"/>
    <col min="518" max="518" width="6.7109375" bestFit="1" customWidth="1"/>
    <col min="519" max="519" width="3.7109375" customWidth="1"/>
    <col min="520" max="520" width="6.7109375" customWidth="1"/>
    <col min="521" max="521" width="43.5703125" bestFit="1" customWidth="1"/>
    <col min="769" max="769" width="44.42578125" customWidth="1"/>
    <col min="770" max="770" width="8.85546875" bestFit="1" customWidth="1"/>
    <col min="771" max="773" width="3.7109375" customWidth="1"/>
    <col min="774" max="774" width="6.7109375" bestFit="1" customWidth="1"/>
    <col min="775" max="775" width="3.7109375" customWidth="1"/>
    <col min="776" max="776" width="6.7109375" customWidth="1"/>
    <col min="777" max="777" width="43.5703125" bestFit="1" customWidth="1"/>
    <col min="1025" max="1025" width="44.42578125" customWidth="1"/>
    <col min="1026" max="1026" width="8.85546875" bestFit="1" customWidth="1"/>
    <col min="1027" max="1029" width="3.7109375" customWidth="1"/>
    <col min="1030" max="1030" width="6.7109375" bestFit="1" customWidth="1"/>
    <col min="1031" max="1031" width="3.7109375" customWidth="1"/>
    <col min="1032" max="1032" width="6.7109375" customWidth="1"/>
    <col min="1033" max="1033" width="43.5703125" bestFit="1" customWidth="1"/>
    <col min="1281" max="1281" width="44.42578125" customWidth="1"/>
    <col min="1282" max="1282" width="8.85546875" bestFit="1" customWidth="1"/>
    <col min="1283" max="1285" width="3.7109375" customWidth="1"/>
    <col min="1286" max="1286" width="6.7109375" bestFit="1" customWidth="1"/>
    <col min="1287" max="1287" width="3.7109375" customWidth="1"/>
    <col min="1288" max="1288" width="6.7109375" customWidth="1"/>
    <col min="1289" max="1289" width="43.5703125" bestFit="1" customWidth="1"/>
    <col min="1537" max="1537" width="44.42578125" customWidth="1"/>
    <col min="1538" max="1538" width="8.85546875" bestFit="1" customWidth="1"/>
    <col min="1539" max="1541" width="3.7109375" customWidth="1"/>
    <col min="1542" max="1542" width="6.7109375" bestFit="1" customWidth="1"/>
    <col min="1543" max="1543" width="3.7109375" customWidth="1"/>
    <col min="1544" max="1544" width="6.7109375" customWidth="1"/>
    <col min="1545" max="1545" width="43.5703125" bestFit="1" customWidth="1"/>
    <col min="1793" max="1793" width="44.42578125" customWidth="1"/>
    <col min="1794" max="1794" width="8.85546875" bestFit="1" customWidth="1"/>
    <col min="1795" max="1797" width="3.7109375" customWidth="1"/>
    <col min="1798" max="1798" width="6.7109375" bestFit="1" customWidth="1"/>
    <col min="1799" max="1799" width="3.7109375" customWidth="1"/>
    <col min="1800" max="1800" width="6.7109375" customWidth="1"/>
    <col min="1801" max="1801" width="43.5703125" bestFit="1" customWidth="1"/>
    <col min="2049" max="2049" width="44.42578125" customWidth="1"/>
    <col min="2050" max="2050" width="8.85546875" bestFit="1" customWidth="1"/>
    <col min="2051" max="2053" width="3.7109375" customWidth="1"/>
    <col min="2054" max="2054" width="6.7109375" bestFit="1" customWidth="1"/>
    <col min="2055" max="2055" width="3.7109375" customWidth="1"/>
    <col min="2056" max="2056" width="6.7109375" customWidth="1"/>
    <col min="2057" max="2057" width="43.5703125" bestFit="1" customWidth="1"/>
    <col min="2305" max="2305" width="44.42578125" customWidth="1"/>
    <col min="2306" max="2306" width="8.85546875" bestFit="1" customWidth="1"/>
    <col min="2307" max="2309" width="3.7109375" customWidth="1"/>
    <col min="2310" max="2310" width="6.7109375" bestFit="1" customWidth="1"/>
    <col min="2311" max="2311" width="3.7109375" customWidth="1"/>
    <col min="2312" max="2312" width="6.7109375" customWidth="1"/>
    <col min="2313" max="2313" width="43.5703125" bestFit="1" customWidth="1"/>
    <col min="2561" max="2561" width="44.42578125" customWidth="1"/>
    <col min="2562" max="2562" width="8.85546875" bestFit="1" customWidth="1"/>
    <col min="2563" max="2565" width="3.7109375" customWidth="1"/>
    <col min="2566" max="2566" width="6.7109375" bestFit="1" customWidth="1"/>
    <col min="2567" max="2567" width="3.7109375" customWidth="1"/>
    <col min="2568" max="2568" width="6.7109375" customWidth="1"/>
    <col min="2569" max="2569" width="43.5703125" bestFit="1" customWidth="1"/>
    <col min="2817" max="2817" width="44.42578125" customWidth="1"/>
    <col min="2818" max="2818" width="8.85546875" bestFit="1" customWidth="1"/>
    <col min="2819" max="2821" width="3.7109375" customWidth="1"/>
    <col min="2822" max="2822" width="6.7109375" bestFit="1" customWidth="1"/>
    <col min="2823" max="2823" width="3.7109375" customWidth="1"/>
    <col min="2824" max="2824" width="6.7109375" customWidth="1"/>
    <col min="2825" max="2825" width="43.5703125" bestFit="1" customWidth="1"/>
    <col min="3073" max="3073" width="44.42578125" customWidth="1"/>
    <col min="3074" max="3074" width="8.85546875" bestFit="1" customWidth="1"/>
    <col min="3075" max="3077" width="3.7109375" customWidth="1"/>
    <col min="3078" max="3078" width="6.7109375" bestFit="1" customWidth="1"/>
    <col min="3079" max="3079" width="3.7109375" customWidth="1"/>
    <col min="3080" max="3080" width="6.7109375" customWidth="1"/>
    <col min="3081" max="3081" width="43.5703125" bestFit="1" customWidth="1"/>
    <col min="3329" max="3329" width="44.42578125" customWidth="1"/>
    <col min="3330" max="3330" width="8.85546875" bestFit="1" customWidth="1"/>
    <col min="3331" max="3333" width="3.7109375" customWidth="1"/>
    <col min="3334" max="3334" width="6.7109375" bestFit="1" customWidth="1"/>
    <col min="3335" max="3335" width="3.7109375" customWidth="1"/>
    <col min="3336" max="3336" width="6.7109375" customWidth="1"/>
    <col min="3337" max="3337" width="43.5703125" bestFit="1" customWidth="1"/>
    <col min="3585" max="3585" width="44.42578125" customWidth="1"/>
    <col min="3586" max="3586" width="8.85546875" bestFit="1" customWidth="1"/>
    <col min="3587" max="3589" width="3.7109375" customWidth="1"/>
    <col min="3590" max="3590" width="6.7109375" bestFit="1" customWidth="1"/>
    <col min="3591" max="3591" width="3.7109375" customWidth="1"/>
    <col min="3592" max="3592" width="6.7109375" customWidth="1"/>
    <col min="3593" max="3593" width="43.5703125" bestFit="1" customWidth="1"/>
    <col min="3841" max="3841" width="44.42578125" customWidth="1"/>
    <col min="3842" max="3842" width="8.85546875" bestFit="1" customWidth="1"/>
    <col min="3843" max="3845" width="3.7109375" customWidth="1"/>
    <col min="3846" max="3846" width="6.7109375" bestFit="1" customWidth="1"/>
    <col min="3847" max="3847" width="3.7109375" customWidth="1"/>
    <col min="3848" max="3848" width="6.7109375" customWidth="1"/>
    <col min="3849" max="3849" width="43.5703125" bestFit="1" customWidth="1"/>
    <col min="4097" max="4097" width="44.42578125" customWidth="1"/>
    <col min="4098" max="4098" width="8.85546875" bestFit="1" customWidth="1"/>
    <col min="4099" max="4101" width="3.7109375" customWidth="1"/>
    <col min="4102" max="4102" width="6.7109375" bestFit="1" customWidth="1"/>
    <col min="4103" max="4103" width="3.7109375" customWidth="1"/>
    <col min="4104" max="4104" width="6.7109375" customWidth="1"/>
    <col min="4105" max="4105" width="43.5703125" bestFit="1" customWidth="1"/>
    <col min="4353" max="4353" width="44.42578125" customWidth="1"/>
    <col min="4354" max="4354" width="8.85546875" bestFit="1" customWidth="1"/>
    <col min="4355" max="4357" width="3.7109375" customWidth="1"/>
    <col min="4358" max="4358" width="6.7109375" bestFit="1" customWidth="1"/>
    <col min="4359" max="4359" width="3.7109375" customWidth="1"/>
    <col min="4360" max="4360" width="6.7109375" customWidth="1"/>
    <col min="4361" max="4361" width="43.5703125" bestFit="1" customWidth="1"/>
    <col min="4609" max="4609" width="44.42578125" customWidth="1"/>
    <col min="4610" max="4610" width="8.85546875" bestFit="1" customWidth="1"/>
    <col min="4611" max="4613" width="3.7109375" customWidth="1"/>
    <col min="4614" max="4614" width="6.7109375" bestFit="1" customWidth="1"/>
    <col min="4615" max="4615" width="3.7109375" customWidth="1"/>
    <col min="4616" max="4616" width="6.7109375" customWidth="1"/>
    <col min="4617" max="4617" width="43.5703125" bestFit="1" customWidth="1"/>
    <col min="4865" max="4865" width="44.42578125" customWidth="1"/>
    <col min="4866" max="4866" width="8.85546875" bestFit="1" customWidth="1"/>
    <col min="4867" max="4869" width="3.7109375" customWidth="1"/>
    <col min="4870" max="4870" width="6.7109375" bestFit="1" customWidth="1"/>
    <col min="4871" max="4871" width="3.7109375" customWidth="1"/>
    <col min="4872" max="4872" width="6.7109375" customWidth="1"/>
    <col min="4873" max="4873" width="43.5703125" bestFit="1" customWidth="1"/>
    <col min="5121" max="5121" width="44.42578125" customWidth="1"/>
    <col min="5122" max="5122" width="8.85546875" bestFit="1" customWidth="1"/>
    <col min="5123" max="5125" width="3.7109375" customWidth="1"/>
    <col min="5126" max="5126" width="6.7109375" bestFit="1" customWidth="1"/>
    <col min="5127" max="5127" width="3.7109375" customWidth="1"/>
    <col min="5128" max="5128" width="6.7109375" customWidth="1"/>
    <col min="5129" max="5129" width="43.5703125" bestFit="1" customWidth="1"/>
    <col min="5377" max="5377" width="44.42578125" customWidth="1"/>
    <col min="5378" max="5378" width="8.85546875" bestFit="1" customWidth="1"/>
    <col min="5379" max="5381" width="3.7109375" customWidth="1"/>
    <col min="5382" max="5382" width="6.7109375" bestFit="1" customWidth="1"/>
    <col min="5383" max="5383" width="3.7109375" customWidth="1"/>
    <col min="5384" max="5384" width="6.7109375" customWidth="1"/>
    <col min="5385" max="5385" width="43.5703125" bestFit="1" customWidth="1"/>
    <col min="5633" max="5633" width="44.42578125" customWidth="1"/>
    <col min="5634" max="5634" width="8.85546875" bestFit="1" customWidth="1"/>
    <col min="5635" max="5637" width="3.7109375" customWidth="1"/>
    <col min="5638" max="5638" width="6.7109375" bestFit="1" customWidth="1"/>
    <col min="5639" max="5639" width="3.7109375" customWidth="1"/>
    <col min="5640" max="5640" width="6.7109375" customWidth="1"/>
    <col min="5641" max="5641" width="43.5703125" bestFit="1" customWidth="1"/>
    <col min="5889" max="5889" width="44.42578125" customWidth="1"/>
    <col min="5890" max="5890" width="8.85546875" bestFit="1" customWidth="1"/>
    <col min="5891" max="5893" width="3.7109375" customWidth="1"/>
    <col min="5894" max="5894" width="6.7109375" bestFit="1" customWidth="1"/>
    <col min="5895" max="5895" width="3.7109375" customWidth="1"/>
    <col min="5896" max="5896" width="6.7109375" customWidth="1"/>
    <col min="5897" max="5897" width="43.5703125" bestFit="1" customWidth="1"/>
    <col min="6145" max="6145" width="44.42578125" customWidth="1"/>
    <col min="6146" max="6146" width="8.85546875" bestFit="1" customWidth="1"/>
    <col min="6147" max="6149" width="3.7109375" customWidth="1"/>
    <col min="6150" max="6150" width="6.7109375" bestFit="1" customWidth="1"/>
    <col min="6151" max="6151" width="3.7109375" customWidth="1"/>
    <col min="6152" max="6152" width="6.7109375" customWidth="1"/>
    <col min="6153" max="6153" width="43.5703125" bestFit="1" customWidth="1"/>
    <col min="6401" max="6401" width="44.42578125" customWidth="1"/>
    <col min="6402" max="6402" width="8.85546875" bestFit="1" customWidth="1"/>
    <col min="6403" max="6405" width="3.7109375" customWidth="1"/>
    <col min="6406" max="6406" width="6.7109375" bestFit="1" customWidth="1"/>
    <col min="6407" max="6407" width="3.7109375" customWidth="1"/>
    <col min="6408" max="6408" width="6.7109375" customWidth="1"/>
    <col min="6409" max="6409" width="43.5703125" bestFit="1" customWidth="1"/>
    <col min="6657" max="6657" width="44.42578125" customWidth="1"/>
    <col min="6658" max="6658" width="8.85546875" bestFit="1" customWidth="1"/>
    <col min="6659" max="6661" width="3.7109375" customWidth="1"/>
    <col min="6662" max="6662" width="6.7109375" bestFit="1" customWidth="1"/>
    <col min="6663" max="6663" width="3.7109375" customWidth="1"/>
    <col min="6664" max="6664" width="6.7109375" customWidth="1"/>
    <col min="6665" max="6665" width="43.5703125" bestFit="1" customWidth="1"/>
    <col min="6913" max="6913" width="44.42578125" customWidth="1"/>
    <col min="6914" max="6914" width="8.85546875" bestFit="1" customWidth="1"/>
    <col min="6915" max="6917" width="3.7109375" customWidth="1"/>
    <col min="6918" max="6918" width="6.7109375" bestFit="1" customWidth="1"/>
    <col min="6919" max="6919" width="3.7109375" customWidth="1"/>
    <col min="6920" max="6920" width="6.7109375" customWidth="1"/>
    <col min="6921" max="6921" width="43.5703125" bestFit="1" customWidth="1"/>
    <col min="7169" max="7169" width="44.42578125" customWidth="1"/>
    <col min="7170" max="7170" width="8.85546875" bestFit="1" customWidth="1"/>
    <col min="7171" max="7173" width="3.7109375" customWidth="1"/>
    <col min="7174" max="7174" width="6.7109375" bestFit="1" customWidth="1"/>
    <col min="7175" max="7175" width="3.7109375" customWidth="1"/>
    <col min="7176" max="7176" width="6.7109375" customWidth="1"/>
    <col min="7177" max="7177" width="43.5703125" bestFit="1" customWidth="1"/>
    <col min="7425" max="7425" width="44.42578125" customWidth="1"/>
    <col min="7426" max="7426" width="8.85546875" bestFit="1" customWidth="1"/>
    <col min="7427" max="7429" width="3.7109375" customWidth="1"/>
    <col min="7430" max="7430" width="6.7109375" bestFit="1" customWidth="1"/>
    <col min="7431" max="7431" width="3.7109375" customWidth="1"/>
    <col min="7432" max="7432" width="6.7109375" customWidth="1"/>
    <col min="7433" max="7433" width="43.5703125" bestFit="1" customWidth="1"/>
    <col min="7681" max="7681" width="44.42578125" customWidth="1"/>
    <col min="7682" max="7682" width="8.85546875" bestFit="1" customWidth="1"/>
    <col min="7683" max="7685" width="3.7109375" customWidth="1"/>
    <col min="7686" max="7686" width="6.7109375" bestFit="1" customWidth="1"/>
    <col min="7687" max="7687" width="3.7109375" customWidth="1"/>
    <col min="7688" max="7688" width="6.7109375" customWidth="1"/>
    <col min="7689" max="7689" width="43.5703125" bestFit="1" customWidth="1"/>
    <col min="7937" max="7937" width="44.42578125" customWidth="1"/>
    <col min="7938" max="7938" width="8.85546875" bestFit="1" customWidth="1"/>
    <col min="7939" max="7941" width="3.7109375" customWidth="1"/>
    <col min="7942" max="7942" width="6.7109375" bestFit="1" customWidth="1"/>
    <col min="7943" max="7943" width="3.7109375" customWidth="1"/>
    <col min="7944" max="7944" width="6.7109375" customWidth="1"/>
    <col min="7945" max="7945" width="43.5703125" bestFit="1" customWidth="1"/>
    <col min="8193" max="8193" width="44.42578125" customWidth="1"/>
    <col min="8194" max="8194" width="8.85546875" bestFit="1" customWidth="1"/>
    <col min="8195" max="8197" width="3.7109375" customWidth="1"/>
    <col min="8198" max="8198" width="6.7109375" bestFit="1" customWidth="1"/>
    <col min="8199" max="8199" width="3.7109375" customWidth="1"/>
    <col min="8200" max="8200" width="6.7109375" customWidth="1"/>
    <col min="8201" max="8201" width="43.5703125" bestFit="1" customWidth="1"/>
    <col min="8449" max="8449" width="44.42578125" customWidth="1"/>
    <col min="8450" max="8450" width="8.85546875" bestFit="1" customWidth="1"/>
    <col min="8451" max="8453" width="3.7109375" customWidth="1"/>
    <col min="8454" max="8454" width="6.7109375" bestFit="1" customWidth="1"/>
    <col min="8455" max="8455" width="3.7109375" customWidth="1"/>
    <col min="8456" max="8456" width="6.7109375" customWidth="1"/>
    <col min="8457" max="8457" width="43.5703125" bestFit="1" customWidth="1"/>
    <col min="8705" max="8705" width="44.42578125" customWidth="1"/>
    <col min="8706" max="8706" width="8.85546875" bestFit="1" customWidth="1"/>
    <col min="8707" max="8709" width="3.7109375" customWidth="1"/>
    <col min="8710" max="8710" width="6.7109375" bestFit="1" customWidth="1"/>
    <col min="8711" max="8711" width="3.7109375" customWidth="1"/>
    <col min="8712" max="8712" width="6.7109375" customWidth="1"/>
    <col min="8713" max="8713" width="43.5703125" bestFit="1" customWidth="1"/>
    <col min="8961" max="8961" width="44.42578125" customWidth="1"/>
    <col min="8962" max="8962" width="8.85546875" bestFit="1" customWidth="1"/>
    <col min="8963" max="8965" width="3.7109375" customWidth="1"/>
    <col min="8966" max="8966" width="6.7109375" bestFit="1" customWidth="1"/>
    <col min="8967" max="8967" width="3.7109375" customWidth="1"/>
    <col min="8968" max="8968" width="6.7109375" customWidth="1"/>
    <col min="8969" max="8969" width="43.5703125" bestFit="1" customWidth="1"/>
    <col min="9217" max="9217" width="44.42578125" customWidth="1"/>
    <col min="9218" max="9218" width="8.85546875" bestFit="1" customWidth="1"/>
    <col min="9219" max="9221" width="3.7109375" customWidth="1"/>
    <col min="9222" max="9222" width="6.7109375" bestFit="1" customWidth="1"/>
    <col min="9223" max="9223" width="3.7109375" customWidth="1"/>
    <col min="9224" max="9224" width="6.7109375" customWidth="1"/>
    <col min="9225" max="9225" width="43.5703125" bestFit="1" customWidth="1"/>
    <col min="9473" max="9473" width="44.42578125" customWidth="1"/>
    <col min="9474" max="9474" width="8.85546875" bestFit="1" customWidth="1"/>
    <col min="9475" max="9477" width="3.7109375" customWidth="1"/>
    <col min="9478" max="9478" width="6.7109375" bestFit="1" customWidth="1"/>
    <col min="9479" max="9479" width="3.7109375" customWidth="1"/>
    <col min="9480" max="9480" width="6.7109375" customWidth="1"/>
    <col min="9481" max="9481" width="43.5703125" bestFit="1" customWidth="1"/>
    <col min="9729" max="9729" width="44.42578125" customWidth="1"/>
    <col min="9730" max="9730" width="8.85546875" bestFit="1" customWidth="1"/>
    <col min="9731" max="9733" width="3.7109375" customWidth="1"/>
    <col min="9734" max="9734" width="6.7109375" bestFit="1" customWidth="1"/>
    <col min="9735" max="9735" width="3.7109375" customWidth="1"/>
    <col min="9736" max="9736" width="6.7109375" customWidth="1"/>
    <col min="9737" max="9737" width="43.5703125" bestFit="1" customWidth="1"/>
    <col min="9985" max="9985" width="44.42578125" customWidth="1"/>
    <col min="9986" max="9986" width="8.85546875" bestFit="1" customWidth="1"/>
    <col min="9987" max="9989" width="3.7109375" customWidth="1"/>
    <col min="9990" max="9990" width="6.7109375" bestFit="1" customWidth="1"/>
    <col min="9991" max="9991" width="3.7109375" customWidth="1"/>
    <col min="9992" max="9992" width="6.7109375" customWidth="1"/>
    <col min="9993" max="9993" width="43.5703125" bestFit="1" customWidth="1"/>
    <col min="10241" max="10241" width="44.42578125" customWidth="1"/>
    <col min="10242" max="10242" width="8.85546875" bestFit="1" customWidth="1"/>
    <col min="10243" max="10245" width="3.7109375" customWidth="1"/>
    <col min="10246" max="10246" width="6.7109375" bestFit="1" customWidth="1"/>
    <col min="10247" max="10247" width="3.7109375" customWidth="1"/>
    <col min="10248" max="10248" width="6.7109375" customWidth="1"/>
    <col min="10249" max="10249" width="43.5703125" bestFit="1" customWidth="1"/>
    <col min="10497" max="10497" width="44.42578125" customWidth="1"/>
    <col min="10498" max="10498" width="8.85546875" bestFit="1" customWidth="1"/>
    <col min="10499" max="10501" width="3.7109375" customWidth="1"/>
    <col min="10502" max="10502" width="6.7109375" bestFit="1" customWidth="1"/>
    <col min="10503" max="10503" width="3.7109375" customWidth="1"/>
    <col min="10504" max="10504" width="6.7109375" customWidth="1"/>
    <col min="10505" max="10505" width="43.5703125" bestFit="1" customWidth="1"/>
    <col min="10753" max="10753" width="44.42578125" customWidth="1"/>
    <col min="10754" max="10754" width="8.85546875" bestFit="1" customWidth="1"/>
    <col min="10755" max="10757" width="3.7109375" customWidth="1"/>
    <col min="10758" max="10758" width="6.7109375" bestFit="1" customWidth="1"/>
    <col min="10759" max="10759" width="3.7109375" customWidth="1"/>
    <col min="10760" max="10760" width="6.7109375" customWidth="1"/>
    <col min="10761" max="10761" width="43.5703125" bestFit="1" customWidth="1"/>
    <col min="11009" max="11009" width="44.42578125" customWidth="1"/>
    <col min="11010" max="11010" width="8.85546875" bestFit="1" customWidth="1"/>
    <col min="11011" max="11013" width="3.7109375" customWidth="1"/>
    <col min="11014" max="11014" width="6.7109375" bestFit="1" customWidth="1"/>
    <col min="11015" max="11015" width="3.7109375" customWidth="1"/>
    <col min="11016" max="11016" width="6.7109375" customWidth="1"/>
    <col min="11017" max="11017" width="43.5703125" bestFit="1" customWidth="1"/>
    <col min="11265" max="11265" width="44.42578125" customWidth="1"/>
    <col min="11266" max="11266" width="8.85546875" bestFit="1" customWidth="1"/>
    <col min="11267" max="11269" width="3.7109375" customWidth="1"/>
    <col min="11270" max="11270" width="6.7109375" bestFit="1" customWidth="1"/>
    <col min="11271" max="11271" width="3.7109375" customWidth="1"/>
    <col min="11272" max="11272" width="6.7109375" customWidth="1"/>
    <col min="11273" max="11273" width="43.5703125" bestFit="1" customWidth="1"/>
    <col min="11521" max="11521" width="44.42578125" customWidth="1"/>
    <col min="11522" max="11522" width="8.85546875" bestFit="1" customWidth="1"/>
    <col min="11523" max="11525" width="3.7109375" customWidth="1"/>
    <col min="11526" max="11526" width="6.7109375" bestFit="1" customWidth="1"/>
    <col min="11527" max="11527" width="3.7109375" customWidth="1"/>
    <col min="11528" max="11528" width="6.7109375" customWidth="1"/>
    <col min="11529" max="11529" width="43.5703125" bestFit="1" customWidth="1"/>
    <col min="11777" max="11777" width="44.42578125" customWidth="1"/>
    <col min="11778" max="11778" width="8.85546875" bestFit="1" customWidth="1"/>
    <col min="11779" max="11781" width="3.7109375" customWidth="1"/>
    <col min="11782" max="11782" width="6.7109375" bestFit="1" customWidth="1"/>
    <col min="11783" max="11783" width="3.7109375" customWidth="1"/>
    <col min="11784" max="11784" width="6.7109375" customWidth="1"/>
    <col min="11785" max="11785" width="43.5703125" bestFit="1" customWidth="1"/>
    <col min="12033" max="12033" width="44.42578125" customWidth="1"/>
    <col min="12034" max="12034" width="8.85546875" bestFit="1" customWidth="1"/>
    <col min="12035" max="12037" width="3.7109375" customWidth="1"/>
    <col min="12038" max="12038" width="6.7109375" bestFit="1" customWidth="1"/>
    <col min="12039" max="12039" width="3.7109375" customWidth="1"/>
    <col min="12040" max="12040" width="6.7109375" customWidth="1"/>
    <col min="12041" max="12041" width="43.5703125" bestFit="1" customWidth="1"/>
    <col min="12289" max="12289" width="44.42578125" customWidth="1"/>
    <col min="12290" max="12290" width="8.85546875" bestFit="1" customWidth="1"/>
    <col min="12291" max="12293" width="3.7109375" customWidth="1"/>
    <col min="12294" max="12294" width="6.7109375" bestFit="1" customWidth="1"/>
    <col min="12295" max="12295" width="3.7109375" customWidth="1"/>
    <col min="12296" max="12296" width="6.7109375" customWidth="1"/>
    <col min="12297" max="12297" width="43.5703125" bestFit="1" customWidth="1"/>
    <col min="12545" max="12545" width="44.42578125" customWidth="1"/>
    <col min="12546" max="12546" width="8.85546875" bestFit="1" customWidth="1"/>
    <col min="12547" max="12549" width="3.7109375" customWidth="1"/>
    <col min="12550" max="12550" width="6.7109375" bestFit="1" customWidth="1"/>
    <col min="12551" max="12551" width="3.7109375" customWidth="1"/>
    <col min="12552" max="12552" width="6.7109375" customWidth="1"/>
    <col min="12553" max="12553" width="43.5703125" bestFit="1" customWidth="1"/>
    <col min="12801" max="12801" width="44.42578125" customWidth="1"/>
    <col min="12802" max="12802" width="8.85546875" bestFit="1" customWidth="1"/>
    <col min="12803" max="12805" width="3.7109375" customWidth="1"/>
    <col min="12806" max="12806" width="6.7109375" bestFit="1" customWidth="1"/>
    <col min="12807" max="12807" width="3.7109375" customWidth="1"/>
    <col min="12808" max="12808" width="6.7109375" customWidth="1"/>
    <col min="12809" max="12809" width="43.5703125" bestFit="1" customWidth="1"/>
    <col min="13057" max="13057" width="44.42578125" customWidth="1"/>
    <col min="13058" max="13058" width="8.85546875" bestFit="1" customWidth="1"/>
    <col min="13059" max="13061" width="3.7109375" customWidth="1"/>
    <col min="13062" max="13062" width="6.7109375" bestFit="1" customWidth="1"/>
    <col min="13063" max="13063" width="3.7109375" customWidth="1"/>
    <col min="13064" max="13064" width="6.7109375" customWidth="1"/>
    <col min="13065" max="13065" width="43.5703125" bestFit="1" customWidth="1"/>
    <col min="13313" max="13313" width="44.42578125" customWidth="1"/>
    <col min="13314" max="13314" width="8.85546875" bestFit="1" customWidth="1"/>
    <col min="13315" max="13317" width="3.7109375" customWidth="1"/>
    <col min="13318" max="13318" width="6.7109375" bestFit="1" customWidth="1"/>
    <col min="13319" max="13319" width="3.7109375" customWidth="1"/>
    <col min="13320" max="13320" width="6.7109375" customWidth="1"/>
    <col min="13321" max="13321" width="43.5703125" bestFit="1" customWidth="1"/>
    <col min="13569" max="13569" width="44.42578125" customWidth="1"/>
    <col min="13570" max="13570" width="8.85546875" bestFit="1" customWidth="1"/>
    <col min="13571" max="13573" width="3.7109375" customWidth="1"/>
    <col min="13574" max="13574" width="6.7109375" bestFit="1" customWidth="1"/>
    <col min="13575" max="13575" width="3.7109375" customWidth="1"/>
    <col min="13576" max="13576" width="6.7109375" customWidth="1"/>
    <col min="13577" max="13577" width="43.5703125" bestFit="1" customWidth="1"/>
    <col min="13825" max="13825" width="44.42578125" customWidth="1"/>
    <col min="13826" max="13826" width="8.85546875" bestFit="1" customWidth="1"/>
    <col min="13827" max="13829" width="3.7109375" customWidth="1"/>
    <col min="13830" max="13830" width="6.7109375" bestFit="1" customWidth="1"/>
    <col min="13831" max="13831" width="3.7109375" customWidth="1"/>
    <col min="13832" max="13832" width="6.7109375" customWidth="1"/>
    <col min="13833" max="13833" width="43.5703125" bestFit="1" customWidth="1"/>
    <col min="14081" max="14081" width="44.42578125" customWidth="1"/>
    <col min="14082" max="14082" width="8.85546875" bestFit="1" customWidth="1"/>
    <col min="14083" max="14085" width="3.7109375" customWidth="1"/>
    <col min="14086" max="14086" width="6.7109375" bestFit="1" customWidth="1"/>
    <col min="14087" max="14087" width="3.7109375" customWidth="1"/>
    <col min="14088" max="14088" width="6.7109375" customWidth="1"/>
    <col min="14089" max="14089" width="43.5703125" bestFit="1" customWidth="1"/>
    <col min="14337" max="14337" width="44.42578125" customWidth="1"/>
    <col min="14338" max="14338" width="8.85546875" bestFit="1" customWidth="1"/>
    <col min="14339" max="14341" width="3.7109375" customWidth="1"/>
    <col min="14342" max="14342" width="6.7109375" bestFit="1" customWidth="1"/>
    <col min="14343" max="14343" width="3.7109375" customWidth="1"/>
    <col min="14344" max="14344" width="6.7109375" customWidth="1"/>
    <col min="14345" max="14345" width="43.5703125" bestFit="1" customWidth="1"/>
    <col min="14593" max="14593" width="44.42578125" customWidth="1"/>
    <col min="14594" max="14594" width="8.85546875" bestFit="1" customWidth="1"/>
    <col min="14595" max="14597" width="3.7109375" customWidth="1"/>
    <col min="14598" max="14598" width="6.7109375" bestFit="1" customWidth="1"/>
    <col min="14599" max="14599" width="3.7109375" customWidth="1"/>
    <col min="14600" max="14600" width="6.7109375" customWidth="1"/>
    <col min="14601" max="14601" width="43.5703125" bestFit="1" customWidth="1"/>
    <col min="14849" max="14849" width="44.42578125" customWidth="1"/>
    <col min="14850" max="14850" width="8.85546875" bestFit="1" customWidth="1"/>
    <col min="14851" max="14853" width="3.7109375" customWidth="1"/>
    <col min="14854" max="14854" width="6.7109375" bestFit="1" customWidth="1"/>
    <col min="14855" max="14855" width="3.7109375" customWidth="1"/>
    <col min="14856" max="14856" width="6.7109375" customWidth="1"/>
    <col min="14857" max="14857" width="43.5703125" bestFit="1" customWidth="1"/>
    <col min="15105" max="15105" width="44.42578125" customWidth="1"/>
    <col min="15106" max="15106" width="8.85546875" bestFit="1" customWidth="1"/>
    <col min="15107" max="15109" width="3.7109375" customWidth="1"/>
    <col min="15110" max="15110" width="6.7109375" bestFit="1" customWidth="1"/>
    <col min="15111" max="15111" width="3.7109375" customWidth="1"/>
    <col min="15112" max="15112" width="6.7109375" customWidth="1"/>
    <col min="15113" max="15113" width="43.5703125" bestFit="1" customWidth="1"/>
    <col min="15361" max="15361" width="44.42578125" customWidth="1"/>
    <col min="15362" max="15362" width="8.85546875" bestFit="1" customWidth="1"/>
    <col min="15363" max="15365" width="3.7109375" customWidth="1"/>
    <col min="15366" max="15366" width="6.7109375" bestFit="1" customWidth="1"/>
    <col min="15367" max="15367" width="3.7109375" customWidth="1"/>
    <col min="15368" max="15368" width="6.7109375" customWidth="1"/>
    <col min="15369" max="15369" width="43.5703125" bestFit="1" customWidth="1"/>
    <col min="15617" max="15617" width="44.42578125" customWidth="1"/>
    <col min="15618" max="15618" width="8.85546875" bestFit="1" customWidth="1"/>
    <col min="15619" max="15621" width="3.7109375" customWidth="1"/>
    <col min="15622" max="15622" width="6.7109375" bestFit="1" customWidth="1"/>
    <col min="15623" max="15623" width="3.7109375" customWidth="1"/>
    <col min="15624" max="15624" width="6.7109375" customWidth="1"/>
    <col min="15625" max="15625" width="43.5703125" bestFit="1" customWidth="1"/>
    <col min="15873" max="15873" width="44.42578125" customWidth="1"/>
    <col min="15874" max="15874" width="8.85546875" bestFit="1" customWidth="1"/>
    <col min="15875" max="15877" width="3.7109375" customWidth="1"/>
    <col min="15878" max="15878" width="6.7109375" bestFit="1" customWidth="1"/>
    <col min="15879" max="15879" width="3.7109375" customWidth="1"/>
    <col min="15880" max="15880" width="6.7109375" customWidth="1"/>
    <col min="15881" max="15881" width="43.5703125" bestFit="1" customWidth="1"/>
    <col min="16129" max="16129" width="44.42578125" customWidth="1"/>
    <col min="16130" max="16130" width="8.85546875" bestFit="1" customWidth="1"/>
    <col min="16131" max="16133" width="3.7109375" customWidth="1"/>
    <col min="16134" max="16134" width="6.7109375" bestFit="1" customWidth="1"/>
    <col min="16135" max="16135" width="3.7109375" customWidth="1"/>
    <col min="16136" max="16136" width="6.7109375" customWidth="1"/>
    <col min="16137" max="16137" width="43.5703125" bestFit="1" customWidth="1"/>
  </cols>
  <sheetData>
    <row r="1" spans="1:9" ht="15" thickBot="1">
      <c r="A1" s="220" t="s">
        <v>153</v>
      </c>
    </row>
    <row r="2" spans="1:9" ht="15.75">
      <c r="A2" s="1" t="s">
        <v>0</v>
      </c>
      <c r="B2" s="2"/>
      <c r="C2" s="2"/>
      <c r="D2" s="2"/>
      <c r="E2" s="2"/>
      <c r="F2" s="2"/>
      <c r="G2" s="3"/>
      <c r="I2" s="214" t="str">
        <f>A16</f>
        <v>Version:- 11.0.5 (2016-02-04)</v>
      </c>
    </row>
    <row r="3" spans="1:9" ht="13.5" thickBot="1">
      <c r="A3" s="4"/>
      <c r="B3" s="5" t="s">
        <v>1</v>
      </c>
      <c r="C3" s="5">
        <v>5</v>
      </c>
      <c r="D3" s="6">
        <v>6</v>
      </c>
      <c r="E3" s="5">
        <v>7</v>
      </c>
      <c r="F3" s="5" t="s">
        <v>2</v>
      </c>
      <c r="G3" s="7"/>
      <c r="I3" s="215"/>
    </row>
    <row r="4" spans="1:9" ht="16.5" thickBot="1">
      <c r="A4" s="8" t="str">
        <f>I4DCResDbase!$E$8</f>
        <v>i4DA Tap Position (withdrawn)</v>
      </c>
      <c r="B4" s="9" t="str">
        <f>$B$6</f>
        <v>**</v>
      </c>
      <c r="C4" s="10" t="str">
        <f>$B$8</f>
        <v>P</v>
      </c>
      <c r="D4" s="10" t="str">
        <f>$B$10</f>
        <v>U</v>
      </c>
      <c r="E4" s="11" t="str">
        <f>$B$12</f>
        <v>2</v>
      </c>
      <c r="F4" s="11" t="str">
        <f>$B$15</f>
        <v>050</v>
      </c>
      <c r="G4" s="12"/>
      <c r="I4" s="13" t="str">
        <f>I4DCResDbase!$E$2</f>
        <v>**PU2050</v>
      </c>
    </row>
    <row r="5" spans="1:9" ht="15.75">
      <c r="A5" s="14" t="str">
        <f>I4DCResDbase!B8</f>
        <v>Function:</v>
      </c>
      <c r="B5" s="15"/>
      <c r="C5" s="16"/>
      <c r="D5" s="17"/>
      <c r="E5" s="18"/>
      <c r="F5" s="19"/>
      <c r="G5" s="12"/>
      <c r="I5" s="20" t="str">
        <f>I4DCResDbase!$E$8</f>
        <v>i4DA Tap Position (withdrawn)</v>
      </c>
    </row>
    <row r="6" spans="1:9" ht="18" customHeight="1" thickBot="1">
      <c r="A6" s="145"/>
      <c r="B6" s="21" t="str">
        <f>I4DCResDbase!$D$8</f>
        <v>**</v>
      </c>
      <c r="C6" s="16"/>
      <c r="D6" s="22"/>
      <c r="E6" s="18"/>
      <c r="F6" s="19"/>
      <c r="G6" s="12"/>
      <c r="I6" s="23" t="str">
        <f>I4DCResDbase!$B$5</f>
        <v>Customer Programmable</v>
      </c>
    </row>
    <row r="7" spans="1:9" ht="15.75">
      <c r="A7" s="24" t="str">
        <f>I4DCResDbase!B13</f>
        <v>Output:</v>
      </c>
      <c r="B7" s="25"/>
      <c r="C7" s="16"/>
      <c r="D7" s="22"/>
      <c r="E7" s="18"/>
      <c r="F7" s="19"/>
      <c r="G7" s="12"/>
      <c r="I7" s="23" t="str">
        <f>I4DCResDbase!$B$13</f>
        <v>Output:</v>
      </c>
    </row>
    <row r="8" spans="1:9" ht="18" customHeight="1" thickBot="1">
      <c r="A8" s="26"/>
      <c r="B8" s="27" t="str">
        <f>I4DCResDbase!$D$13</f>
        <v>P</v>
      </c>
      <c r="C8" s="16"/>
      <c r="D8" s="22"/>
      <c r="E8" s="18"/>
      <c r="F8" s="19"/>
      <c r="G8" s="12"/>
      <c r="I8" s="28" t="str">
        <f>I4DCResDbase!$E$13</f>
        <v>Full scale from 1 mA to 5 mA</v>
      </c>
    </row>
    <row r="9" spans="1:9" ht="15.75">
      <c r="A9" s="14" t="str">
        <f>I4DCResDbase!$B$21</f>
        <v>Auxiliary supply:</v>
      </c>
      <c r="B9" s="29"/>
      <c r="C9" s="30"/>
      <c r="D9" s="22"/>
      <c r="E9" s="18"/>
      <c r="F9" s="19"/>
      <c r="G9" s="12"/>
      <c r="I9" s="23" t="str">
        <f>I4DCResDbase!$B$21</f>
        <v>Auxiliary supply:</v>
      </c>
    </row>
    <row r="10" spans="1:9" ht="18" customHeight="1" thickBot="1">
      <c r="A10" s="31"/>
      <c r="B10" s="27" t="str">
        <f>I4DCResDbase!$D$21</f>
        <v>U</v>
      </c>
      <c r="C10" s="32"/>
      <c r="D10" s="33"/>
      <c r="E10" s="18"/>
      <c r="F10" s="19"/>
      <c r="G10" s="12"/>
      <c r="I10" s="28" t="str">
        <f>I4DCResDbase!$E$21</f>
        <v>Universal AC/DC supply (40-276 Vac, 24-300 Vdc)</v>
      </c>
    </row>
    <row r="11" spans="1:9" ht="15.75">
      <c r="A11" s="14" t="str">
        <f>I4DCResDbase!B30</f>
        <v>Communications:</v>
      </c>
      <c r="B11" s="34"/>
      <c r="C11" s="35"/>
      <c r="D11" s="35"/>
      <c r="E11" s="18"/>
      <c r="F11" s="19"/>
      <c r="G11" s="12"/>
      <c r="I11" s="23" t="str">
        <f>I4DCResDbase!$B$30</f>
        <v>Communications:</v>
      </c>
    </row>
    <row r="12" spans="1:9" ht="18" customHeight="1" thickBot="1">
      <c r="A12" s="36"/>
      <c r="B12" s="27" t="str">
        <f>I4DCResDbase!$D$30</f>
        <v>2</v>
      </c>
      <c r="C12" s="37"/>
      <c r="D12" s="37"/>
      <c r="E12" s="38"/>
      <c r="F12" s="19"/>
      <c r="G12" s="12"/>
      <c r="I12" s="28" t="str">
        <f>I4DCResDbase!$E$30</f>
        <v>RS232</v>
      </c>
    </row>
    <row r="13" spans="1:9" ht="16.5" thickBot="1">
      <c r="A13" s="39" t="str">
        <f>I4DCResDbase!B37</f>
        <v>Wires:</v>
      </c>
      <c r="B13" s="21" t="str">
        <f>I4DCResDbase!$E$37</f>
        <v>3</v>
      </c>
      <c r="C13" s="40"/>
      <c r="D13" s="41"/>
      <c r="E13" s="42"/>
      <c r="F13" s="19"/>
      <c r="G13" s="12"/>
      <c r="I13" s="23" t="str">
        <f>I4DCResDbase!$B$37</f>
        <v>Wires:</v>
      </c>
    </row>
    <row r="14" spans="1:9" ht="15.75">
      <c r="A14" s="14" t="str">
        <f>I4DCResDbase!$B$43</f>
        <v>Resistance Range:</v>
      </c>
      <c r="B14" s="43"/>
      <c r="C14" s="44"/>
      <c r="D14" s="44"/>
      <c r="E14" s="44"/>
      <c r="F14" s="19"/>
      <c r="G14" s="12"/>
      <c r="I14" s="28" t="str">
        <f>I4DCResDbase!$E$37</f>
        <v>3</v>
      </c>
    </row>
    <row r="15" spans="1:9" ht="18" customHeight="1" thickBot="1">
      <c r="A15" s="31"/>
      <c r="B15" s="27" t="str">
        <f>I4DCResDbase!D43</f>
        <v>050</v>
      </c>
      <c r="C15" s="45"/>
      <c r="D15" s="46"/>
      <c r="E15" s="46"/>
      <c r="F15" s="47"/>
      <c r="G15" s="12"/>
      <c r="I15" s="23" t="str">
        <f>I4DCResDbase!$B$43</f>
        <v>Resistance Range:</v>
      </c>
    </row>
    <row r="16" spans="1:9" ht="15.75" customHeight="1" thickBot="1">
      <c r="A16" s="48" t="s">
        <v>143</v>
      </c>
      <c r="B16" s="49"/>
      <c r="C16" s="49"/>
      <c r="D16" s="49"/>
      <c r="E16" s="49"/>
      <c r="F16" s="49"/>
      <c r="G16" s="50"/>
      <c r="I16" s="28" t="str">
        <f>I4DCResDbase!$E$43</f>
        <v>0 ... 100 Ohm to 0 ... 50 kOhm</v>
      </c>
    </row>
    <row r="17" spans="9:9" ht="15">
      <c r="I17" s="23" t="str">
        <f>I4DCResDbase!$B$52</f>
        <v xml:space="preserve"> </v>
      </c>
    </row>
    <row r="18" spans="9:9" ht="14.25">
      <c r="I18" s="28" t="str">
        <f>I4DCResDbase!$E$52</f>
        <v xml:space="preserve"> </v>
      </c>
    </row>
    <row r="19" spans="9:9" ht="15" thickBot="1">
      <c r="I19" s="52"/>
    </row>
  </sheetData>
  <sheetProtection algorithmName="SHA-512" hashValue="9IXN5A3qjxwpH1mXaItbZqj1ycWJqSjjAmMZ8arhuC71Rjsq4K4ia3FlQa8DATFCVB/rOb4iYC7TJmYRi9Ux9g==" saltValue="VWtUoTNk/vxrrVhBo4kR5Q==" spinCount="100000" sheet="1" objects="1" scenarios="1"/>
  <mergeCells count="1">
    <mergeCell ref="I2:I3"/>
  </mergeCells>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0</xdr:col>
                    <xdr:colOff>9525</xdr:colOff>
                    <xdr:row>9</xdr:row>
                    <xdr:rowOff>9525</xdr:rowOff>
                  </from>
                  <to>
                    <xdr:col>1</xdr:col>
                    <xdr:colOff>0</xdr:colOff>
                    <xdr:row>10</xdr:row>
                    <xdr:rowOff>0</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0</xdr:col>
                    <xdr:colOff>9525</xdr:colOff>
                    <xdr:row>11</xdr:row>
                    <xdr:rowOff>9525</xdr:rowOff>
                  </from>
                  <to>
                    <xdr:col>1</xdr:col>
                    <xdr:colOff>0</xdr:colOff>
                    <xdr:row>12</xdr:row>
                    <xdr:rowOff>0</xdr:rowOff>
                  </to>
                </anchor>
              </controlPr>
            </control>
          </mc:Choice>
        </mc:AlternateContent>
        <mc:AlternateContent xmlns:mc="http://schemas.openxmlformats.org/markup-compatibility/2006">
          <mc:Choice Requires="x14">
            <control shapeId="4099" r:id="rId6" name="Drop Down 3">
              <controlPr defaultSize="0" autoLine="0" autoPict="0">
                <anchor moveWithCells="1">
                  <from>
                    <xdr:col>0</xdr:col>
                    <xdr:colOff>9525</xdr:colOff>
                    <xdr:row>7</xdr:row>
                    <xdr:rowOff>9525</xdr:rowOff>
                  </from>
                  <to>
                    <xdr:col>1</xdr:col>
                    <xdr:colOff>0</xdr:colOff>
                    <xdr:row>8</xdr:row>
                    <xdr:rowOff>0</xdr:rowOff>
                  </to>
                </anchor>
              </controlPr>
            </control>
          </mc:Choice>
        </mc:AlternateContent>
        <mc:AlternateContent xmlns:mc="http://schemas.openxmlformats.org/markup-compatibility/2006">
          <mc:Choice Requires="x14">
            <control shapeId="4100" r:id="rId7" name="Drop Down 4">
              <controlPr defaultSize="0" autoLine="0" autoPict="0">
                <anchor moveWithCells="1">
                  <from>
                    <xdr:col>0</xdr:col>
                    <xdr:colOff>9525</xdr:colOff>
                    <xdr:row>14</xdr:row>
                    <xdr:rowOff>9525</xdr:rowOff>
                  </from>
                  <to>
                    <xdr:col>1</xdr:col>
                    <xdr:colOff>0</xdr:colOff>
                    <xdr:row>15</xdr:row>
                    <xdr:rowOff>0</xdr:rowOff>
                  </to>
                </anchor>
              </controlPr>
            </control>
          </mc:Choice>
        </mc:AlternateContent>
        <mc:AlternateContent xmlns:mc="http://schemas.openxmlformats.org/markup-compatibility/2006">
          <mc:Choice Requires="x14">
            <control shapeId="4103" r:id="rId8" name="Drop Down 7">
              <controlPr defaultSize="0" autoLine="0" autoPict="0">
                <anchor moveWithCells="1">
                  <from>
                    <xdr:col>0</xdr:col>
                    <xdr:colOff>9525</xdr:colOff>
                    <xdr:row>5</xdr:row>
                    <xdr:rowOff>9525</xdr:rowOff>
                  </from>
                  <to>
                    <xdr:col>1</xdr:col>
                    <xdr:colOff>0</xdr:colOff>
                    <xdr:row>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3"/>
  <dimension ref="A1:P129"/>
  <sheetViews>
    <sheetView zoomScale="80" zoomScaleNormal="80" workbookViewId="0">
      <selection activeCell="E15" sqref="E15"/>
    </sheetView>
  </sheetViews>
  <sheetFormatPr defaultRowHeight="12.75"/>
  <cols>
    <col min="2" max="2" width="24.7109375" customWidth="1"/>
    <col min="3" max="3" width="3.140625" bestFit="1" customWidth="1"/>
    <col min="4" max="4" width="6.42578125" style="55" bestFit="1" customWidth="1"/>
    <col min="5" max="5" width="52.7109375" bestFit="1" customWidth="1"/>
    <col min="6" max="6" width="49.5703125" bestFit="1" customWidth="1"/>
    <col min="7" max="7" width="7.42578125" style="56" customWidth="1"/>
    <col min="8" max="8" width="7.5703125" style="56" customWidth="1"/>
    <col min="10" max="10" width="13.140625" bestFit="1" customWidth="1"/>
    <col min="11" max="11" width="6.140625" customWidth="1"/>
    <col min="12" max="12" width="8.85546875" bestFit="1" customWidth="1"/>
    <col min="13" max="13" width="43.5703125" customWidth="1"/>
    <col min="14" max="14" width="45.28515625" customWidth="1"/>
    <col min="15" max="15" width="5.5703125" bestFit="1" customWidth="1"/>
    <col min="266" max="266" width="24.7109375" customWidth="1"/>
    <col min="267" max="267" width="3.140625" bestFit="1" customWidth="1"/>
    <col min="268" max="268" width="52.7109375" bestFit="1" customWidth="1"/>
    <col min="269" max="269" width="8.5703125" bestFit="1" customWidth="1"/>
    <col min="270" max="270" width="5.140625" customWidth="1"/>
    <col min="271" max="271" width="5" customWidth="1"/>
    <col min="522" max="522" width="24.7109375" customWidth="1"/>
    <col min="523" max="523" width="3.140625" bestFit="1" customWidth="1"/>
    <col min="524" max="524" width="52.7109375" bestFit="1" customWidth="1"/>
    <col min="525" max="525" width="8.5703125" bestFit="1" customWidth="1"/>
    <col min="526" max="526" width="5.140625" customWidth="1"/>
    <col min="527" max="527" width="5" customWidth="1"/>
    <col min="778" max="778" width="24.7109375" customWidth="1"/>
    <col min="779" max="779" width="3.140625" bestFit="1" customWidth="1"/>
    <col min="780" max="780" width="52.7109375" bestFit="1" customWidth="1"/>
    <col min="781" max="781" width="8.5703125" bestFit="1" customWidth="1"/>
    <col min="782" max="782" width="5.140625" customWidth="1"/>
    <col min="783" max="783" width="5" customWidth="1"/>
    <col min="1034" max="1034" width="24.7109375" customWidth="1"/>
    <col min="1035" max="1035" width="3.140625" bestFit="1" customWidth="1"/>
    <col min="1036" max="1036" width="52.7109375" bestFit="1" customWidth="1"/>
    <col min="1037" max="1037" width="8.5703125" bestFit="1" customWidth="1"/>
    <col min="1038" max="1038" width="5.140625" customWidth="1"/>
    <col min="1039" max="1039" width="5" customWidth="1"/>
    <col min="1290" max="1290" width="24.7109375" customWidth="1"/>
    <col min="1291" max="1291" width="3.140625" bestFit="1" customWidth="1"/>
    <col min="1292" max="1292" width="52.7109375" bestFit="1" customWidth="1"/>
    <col min="1293" max="1293" width="8.5703125" bestFit="1" customWidth="1"/>
    <col min="1294" max="1294" width="5.140625" customWidth="1"/>
    <col min="1295" max="1295" width="5" customWidth="1"/>
    <col min="1546" max="1546" width="24.7109375" customWidth="1"/>
    <col min="1547" max="1547" width="3.140625" bestFit="1" customWidth="1"/>
    <col min="1548" max="1548" width="52.7109375" bestFit="1" customWidth="1"/>
    <col min="1549" max="1549" width="8.5703125" bestFit="1" customWidth="1"/>
    <col min="1550" max="1550" width="5.140625" customWidth="1"/>
    <col min="1551" max="1551" width="5" customWidth="1"/>
    <col min="1802" max="1802" width="24.7109375" customWidth="1"/>
    <col min="1803" max="1803" width="3.140625" bestFit="1" customWidth="1"/>
    <col min="1804" max="1804" width="52.7109375" bestFit="1" customWidth="1"/>
    <col min="1805" max="1805" width="8.5703125" bestFit="1" customWidth="1"/>
    <col min="1806" max="1806" width="5.140625" customWidth="1"/>
    <col min="1807" max="1807" width="5" customWidth="1"/>
    <col min="2058" max="2058" width="24.7109375" customWidth="1"/>
    <col min="2059" max="2059" width="3.140625" bestFit="1" customWidth="1"/>
    <col min="2060" max="2060" width="52.7109375" bestFit="1" customWidth="1"/>
    <col min="2061" max="2061" width="8.5703125" bestFit="1" customWidth="1"/>
    <col min="2062" max="2062" width="5.140625" customWidth="1"/>
    <col min="2063" max="2063" width="5" customWidth="1"/>
    <col min="2314" max="2314" width="24.7109375" customWidth="1"/>
    <col min="2315" max="2315" width="3.140625" bestFit="1" customWidth="1"/>
    <col min="2316" max="2316" width="52.7109375" bestFit="1" customWidth="1"/>
    <col min="2317" max="2317" width="8.5703125" bestFit="1" customWidth="1"/>
    <col min="2318" max="2318" width="5.140625" customWidth="1"/>
    <col min="2319" max="2319" width="5" customWidth="1"/>
    <col min="2570" max="2570" width="24.7109375" customWidth="1"/>
    <col min="2571" max="2571" width="3.140625" bestFit="1" customWidth="1"/>
    <col min="2572" max="2572" width="52.7109375" bestFit="1" customWidth="1"/>
    <col min="2573" max="2573" width="8.5703125" bestFit="1" customWidth="1"/>
    <col min="2574" max="2574" width="5.140625" customWidth="1"/>
    <col min="2575" max="2575" width="5" customWidth="1"/>
    <col min="2826" max="2826" width="24.7109375" customWidth="1"/>
    <col min="2827" max="2827" width="3.140625" bestFit="1" customWidth="1"/>
    <col min="2828" max="2828" width="52.7109375" bestFit="1" customWidth="1"/>
    <col min="2829" max="2829" width="8.5703125" bestFit="1" customWidth="1"/>
    <col min="2830" max="2830" width="5.140625" customWidth="1"/>
    <col min="2831" max="2831" width="5" customWidth="1"/>
    <col min="3082" max="3082" width="24.7109375" customWidth="1"/>
    <col min="3083" max="3083" width="3.140625" bestFit="1" customWidth="1"/>
    <col min="3084" max="3084" width="52.7109375" bestFit="1" customWidth="1"/>
    <col min="3085" max="3085" width="8.5703125" bestFit="1" customWidth="1"/>
    <col min="3086" max="3086" width="5.140625" customWidth="1"/>
    <col min="3087" max="3087" width="5" customWidth="1"/>
    <col min="3338" max="3338" width="24.7109375" customWidth="1"/>
    <col min="3339" max="3339" width="3.140625" bestFit="1" customWidth="1"/>
    <col min="3340" max="3340" width="52.7109375" bestFit="1" customWidth="1"/>
    <col min="3341" max="3341" width="8.5703125" bestFit="1" customWidth="1"/>
    <col min="3342" max="3342" width="5.140625" customWidth="1"/>
    <col min="3343" max="3343" width="5" customWidth="1"/>
    <col min="3594" max="3594" width="24.7109375" customWidth="1"/>
    <col min="3595" max="3595" width="3.140625" bestFit="1" customWidth="1"/>
    <col min="3596" max="3596" width="52.7109375" bestFit="1" customWidth="1"/>
    <col min="3597" max="3597" width="8.5703125" bestFit="1" customWidth="1"/>
    <col min="3598" max="3598" width="5.140625" customWidth="1"/>
    <col min="3599" max="3599" width="5" customWidth="1"/>
    <col min="3850" max="3850" width="24.7109375" customWidth="1"/>
    <col min="3851" max="3851" width="3.140625" bestFit="1" customWidth="1"/>
    <col min="3852" max="3852" width="52.7109375" bestFit="1" customWidth="1"/>
    <col min="3853" max="3853" width="8.5703125" bestFit="1" customWidth="1"/>
    <col min="3854" max="3854" width="5.140625" customWidth="1"/>
    <col min="3855" max="3855" width="5" customWidth="1"/>
    <col min="4106" max="4106" width="24.7109375" customWidth="1"/>
    <col min="4107" max="4107" width="3.140625" bestFit="1" customWidth="1"/>
    <col min="4108" max="4108" width="52.7109375" bestFit="1" customWidth="1"/>
    <col min="4109" max="4109" width="8.5703125" bestFit="1" customWidth="1"/>
    <col min="4110" max="4110" width="5.140625" customWidth="1"/>
    <col min="4111" max="4111" width="5" customWidth="1"/>
    <col min="4362" max="4362" width="24.7109375" customWidth="1"/>
    <col min="4363" max="4363" width="3.140625" bestFit="1" customWidth="1"/>
    <col min="4364" max="4364" width="52.7109375" bestFit="1" customWidth="1"/>
    <col min="4365" max="4365" width="8.5703125" bestFit="1" customWidth="1"/>
    <col min="4366" max="4366" width="5.140625" customWidth="1"/>
    <col min="4367" max="4367" width="5" customWidth="1"/>
    <col min="4618" max="4618" width="24.7109375" customWidth="1"/>
    <col min="4619" max="4619" width="3.140625" bestFit="1" customWidth="1"/>
    <col min="4620" max="4620" width="52.7109375" bestFit="1" customWidth="1"/>
    <col min="4621" max="4621" width="8.5703125" bestFit="1" customWidth="1"/>
    <col min="4622" max="4622" width="5.140625" customWidth="1"/>
    <col min="4623" max="4623" width="5" customWidth="1"/>
    <col min="4874" max="4874" width="24.7109375" customWidth="1"/>
    <col min="4875" max="4875" width="3.140625" bestFit="1" customWidth="1"/>
    <col min="4876" max="4876" width="52.7109375" bestFit="1" customWidth="1"/>
    <col min="4877" max="4877" width="8.5703125" bestFit="1" customWidth="1"/>
    <col min="4878" max="4878" width="5.140625" customWidth="1"/>
    <col min="4879" max="4879" width="5" customWidth="1"/>
    <col min="5130" max="5130" width="24.7109375" customWidth="1"/>
    <col min="5131" max="5131" width="3.140625" bestFit="1" customWidth="1"/>
    <col min="5132" max="5132" width="52.7109375" bestFit="1" customWidth="1"/>
    <col min="5133" max="5133" width="8.5703125" bestFit="1" customWidth="1"/>
    <col min="5134" max="5134" width="5.140625" customWidth="1"/>
    <col min="5135" max="5135" width="5" customWidth="1"/>
    <col min="5386" max="5386" width="24.7109375" customWidth="1"/>
    <col min="5387" max="5387" width="3.140625" bestFit="1" customWidth="1"/>
    <col min="5388" max="5388" width="52.7109375" bestFit="1" customWidth="1"/>
    <col min="5389" max="5389" width="8.5703125" bestFit="1" customWidth="1"/>
    <col min="5390" max="5390" width="5.140625" customWidth="1"/>
    <col min="5391" max="5391" width="5" customWidth="1"/>
    <col min="5642" max="5642" width="24.7109375" customWidth="1"/>
    <col min="5643" max="5643" width="3.140625" bestFit="1" customWidth="1"/>
    <col min="5644" max="5644" width="52.7109375" bestFit="1" customWidth="1"/>
    <col min="5645" max="5645" width="8.5703125" bestFit="1" customWidth="1"/>
    <col min="5646" max="5646" width="5.140625" customWidth="1"/>
    <col min="5647" max="5647" width="5" customWidth="1"/>
    <col min="5898" max="5898" width="24.7109375" customWidth="1"/>
    <col min="5899" max="5899" width="3.140625" bestFit="1" customWidth="1"/>
    <col min="5900" max="5900" width="52.7109375" bestFit="1" customWidth="1"/>
    <col min="5901" max="5901" width="8.5703125" bestFit="1" customWidth="1"/>
    <col min="5902" max="5902" width="5.140625" customWidth="1"/>
    <col min="5903" max="5903" width="5" customWidth="1"/>
    <col min="6154" max="6154" width="24.7109375" customWidth="1"/>
    <col min="6155" max="6155" width="3.140625" bestFit="1" customWidth="1"/>
    <col min="6156" max="6156" width="52.7109375" bestFit="1" customWidth="1"/>
    <col min="6157" max="6157" width="8.5703125" bestFit="1" customWidth="1"/>
    <col min="6158" max="6158" width="5.140625" customWidth="1"/>
    <col min="6159" max="6159" width="5" customWidth="1"/>
    <col min="6410" max="6410" width="24.7109375" customWidth="1"/>
    <col min="6411" max="6411" width="3.140625" bestFit="1" customWidth="1"/>
    <col min="6412" max="6412" width="52.7109375" bestFit="1" customWidth="1"/>
    <col min="6413" max="6413" width="8.5703125" bestFit="1" customWidth="1"/>
    <col min="6414" max="6414" width="5.140625" customWidth="1"/>
    <col min="6415" max="6415" width="5" customWidth="1"/>
    <col min="6666" max="6666" width="24.7109375" customWidth="1"/>
    <col min="6667" max="6667" width="3.140625" bestFit="1" customWidth="1"/>
    <col min="6668" max="6668" width="52.7109375" bestFit="1" customWidth="1"/>
    <col min="6669" max="6669" width="8.5703125" bestFit="1" customWidth="1"/>
    <col min="6670" max="6670" width="5.140625" customWidth="1"/>
    <col min="6671" max="6671" width="5" customWidth="1"/>
    <col min="6922" max="6922" width="24.7109375" customWidth="1"/>
    <col min="6923" max="6923" width="3.140625" bestFit="1" customWidth="1"/>
    <col min="6924" max="6924" width="52.7109375" bestFit="1" customWidth="1"/>
    <col min="6925" max="6925" width="8.5703125" bestFit="1" customWidth="1"/>
    <col min="6926" max="6926" width="5.140625" customWidth="1"/>
    <col min="6927" max="6927" width="5" customWidth="1"/>
    <col min="7178" max="7178" width="24.7109375" customWidth="1"/>
    <col min="7179" max="7179" width="3.140625" bestFit="1" customWidth="1"/>
    <col min="7180" max="7180" width="52.7109375" bestFit="1" customWidth="1"/>
    <col min="7181" max="7181" width="8.5703125" bestFit="1" customWidth="1"/>
    <col min="7182" max="7182" width="5.140625" customWidth="1"/>
    <col min="7183" max="7183" width="5" customWidth="1"/>
    <col min="7434" max="7434" width="24.7109375" customWidth="1"/>
    <col min="7435" max="7435" width="3.140625" bestFit="1" customWidth="1"/>
    <col min="7436" max="7436" width="52.7109375" bestFit="1" customWidth="1"/>
    <col min="7437" max="7437" width="8.5703125" bestFit="1" customWidth="1"/>
    <col min="7438" max="7438" width="5.140625" customWidth="1"/>
    <col min="7439" max="7439" width="5" customWidth="1"/>
    <col min="7690" max="7690" width="24.7109375" customWidth="1"/>
    <col min="7691" max="7691" width="3.140625" bestFit="1" customWidth="1"/>
    <col min="7692" max="7692" width="52.7109375" bestFit="1" customWidth="1"/>
    <col min="7693" max="7693" width="8.5703125" bestFit="1" customWidth="1"/>
    <col min="7694" max="7694" width="5.140625" customWidth="1"/>
    <col min="7695" max="7695" width="5" customWidth="1"/>
    <col min="7946" max="7946" width="24.7109375" customWidth="1"/>
    <col min="7947" max="7947" width="3.140625" bestFit="1" customWidth="1"/>
    <col min="7948" max="7948" width="52.7109375" bestFit="1" customWidth="1"/>
    <col min="7949" max="7949" width="8.5703125" bestFit="1" customWidth="1"/>
    <col min="7950" max="7950" width="5.140625" customWidth="1"/>
    <col min="7951" max="7951" width="5" customWidth="1"/>
    <col min="8202" max="8202" width="24.7109375" customWidth="1"/>
    <col min="8203" max="8203" width="3.140625" bestFit="1" customWidth="1"/>
    <col min="8204" max="8204" width="52.7109375" bestFit="1" customWidth="1"/>
    <col min="8205" max="8205" width="8.5703125" bestFit="1" customWidth="1"/>
    <col min="8206" max="8206" width="5.140625" customWidth="1"/>
    <col min="8207" max="8207" width="5" customWidth="1"/>
    <col min="8458" max="8458" width="24.7109375" customWidth="1"/>
    <col min="8459" max="8459" width="3.140625" bestFit="1" customWidth="1"/>
    <col min="8460" max="8460" width="52.7109375" bestFit="1" customWidth="1"/>
    <col min="8461" max="8461" width="8.5703125" bestFit="1" customWidth="1"/>
    <col min="8462" max="8462" width="5.140625" customWidth="1"/>
    <col min="8463" max="8463" width="5" customWidth="1"/>
    <col min="8714" max="8714" width="24.7109375" customWidth="1"/>
    <col min="8715" max="8715" width="3.140625" bestFit="1" customWidth="1"/>
    <col min="8716" max="8716" width="52.7109375" bestFit="1" customWidth="1"/>
    <col min="8717" max="8717" width="8.5703125" bestFit="1" customWidth="1"/>
    <col min="8718" max="8718" width="5.140625" customWidth="1"/>
    <col min="8719" max="8719" width="5" customWidth="1"/>
    <col min="8970" max="8970" width="24.7109375" customWidth="1"/>
    <col min="8971" max="8971" width="3.140625" bestFit="1" customWidth="1"/>
    <col min="8972" max="8972" width="52.7109375" bestFit="1" customWidth="1"/>
    <col min="8973" max="8973" width="8.5703125" bestFit="1" customWidth="1"/>
    <col min="8974" max="8974" width="5.140625" customWidth="1"/>
    <col min="8975" max="8975" width="5" customWidth="1"/>
    <col min="9226" max="9226" width="24.7109375" customWidth="1"/>
    <col min="9227" max="9227" width="3.140625" bestFit="1" customWidth="1"/>
    <col min="9228" max="9228" width="52.7109375" bestFit="1" customWidth="1"/>
    <col min="9229" max="9229" width="8.5703125" bestFit="1" customWidth="1"/>
    <col min="9230" max="9230" width="5.140625" customWidth="1"/>
    <col min="9231" max="9231" width="5" customWidth="1"/>
    <col min="9482" max="9482" width="24.7109375" customWidth="1"/>
    <col min="9483" max="9483" width="3.140625" bestFit="1" customWidth="1"/>
    <col min="9484" max="9484" width="52.7109375" bestFit="1" customWidth="1"/>
    <col min="9485" max="9485" width="8.5703125" bestFit="1" customWidth="1"/>
    <col min="9486" max="9486" width="5.140625" customWidth="1"/>
    <col min="9487" max="9487" width="5" customWidth="1"/>
    <col min="9738" max="9738" width="24.7109375" customWidth="1"/>
    <col min="9739" max="9739" width="3.140625" bestFit="1" customWidth="1"/>
    <col min="9740" max="9740" width="52.7109375" bestFit="1" customWidth="1"/>
    <col min="9741" max="9741" width="8.5703125" bestFit="1" customWidth="1"/>
    <col min="9742" max="9742" width="5.140625" customWidth="1"/>
    <col min="9743" max="9743" width="5" customWidth="1"/>
    <col min="9994" max="9994" width="24.7109375" customWidth="1"/>
    <col min="9995" max="9995" width="3.140625" bestFit="1" customWidth="1"/>
    <col min="9996" max="9996" width="52.7109375" bestFit="1" customWidth="1"/>
    <col min="9997" max="9997" width="8.5703125" bestFit="1" customWidth="1"/>
    <col min="9998" max="9998" width="5.140625" customWidth="1"/>
    <col min="9999" max="9999" width="5" customWidth="1"/>
    <col min="10250" max="10250" width="24.7109375" customWidth="1"/>
    <col min="10251" max="10251" width="3.140625" bestFit="1" customWidth="1"/>
    <col min="10252" max="10252" width="52.7109375" bestFit="1" customWidth="1"/>
    <col min="10253" max="10253" width="8.5703125" bestFit="1" customWidth="1"/>
    <col min="10254" max="10254" width="5.140625" customWidth="1"/>
    <col min="10255" max="10255" width="5" customWidth="1"/>
    <col min="10506" max="10506" width="24.7109375" customWidth="1"/>
    <col min="10507" max="10507" width="3.140625" bestFit="1" customWidth="1"/>
    <col min="10508" max="10508" width="52.7109375" bestFit="1" customWidth="1"/>
    <col min="10509" max="10509" width="8.5703125" bestFit="1" customWidth="1"/>
    <col min="10510" max="10510" width="5.140625" customWidth="1"/>
    <col min="10511" max="10511" width="5" customWidth="1"/>
    <col min="10762" max="10762" width="24.7109375" customWidth="1"/>
    <col min="10763" max="10763" width="3.140625" bestFit="1" customWidth="1"/>
    <col min="10764" max="10764" width="52.7109375" bestFit="1" customWidth="1"/>
    <col min="10765" max="10765" width="8.5703125" bestFit="1" customWidth="1"/>
    <col min="10766" max="10766" width="5.140625" customWidth="1"/>
    <col min="10767" max="10767" width="5" customWidth="1"/>
    <col min="11018" max="11018" width="24.7109375" customWidth="1"/>
    <col min="11019" max="11019" width="3.140625" bestFit="1" customWidth="1"/>
    <col min="11020" max="11020" width="52.7109375" bestFit="1" customWidth="1"/>
    <col min="11021" max="11021" width="8.5703125" bestFit="1" customWidth="1"/>
    <col min="11022" max="11022" width="5.140625" customWidth="1"/>
    <col min="11023" max="11023" width="5" customWidth="1"/>
    <col min="11274" max="11274" width="24.7109375" customWidth="1"/>
    <col min="11275" max="11275" width="3.140625" bestFit="1" customWidth="1"/>
    <col min="11276" max="11276" width="52.7109375" bestFit="1" customWidth="1"/>
    <col min="11277" max="11277" width="8.5703125" bestFit="1" customWidth="1"/>
    <col min="11278" max="11278" width="5.140625" customWidth="1"/>
    <col min="11279" max="11279" width="5" customWidth="1"/>
    <col min="11530" max="11530" width="24.7109375" customWidth="1"/>
    <col min="11531" max="11531" width="3.140625" bestFit="1" customWidth="1"/>
    <col min="11532" max="11532" width="52.7109375" bestFit="1" customWidth="1"/>
    <col min="11533" max="11533" width="8.5703125" bestFit="1" customWidth="1"/>
    <col min="11534" max="11534" width="5.140625" customWidth="1"/>
    <col min="11535" max="11535" width="5" customWidth="1"/>
    <col min="11786" max="11786" width="24.7109375" customWidth="1"/>
    <col min="11787" max="11787" width="3.140625" bestFit="1" customWidth="1"/>
    <col min="11788" max="11788" width="52.7109375" bestFit="1" customWidth="1"/>
    <col min="11789" max="11789" width="8.5703125" bestFit="1" customWidth="1"/>
    <col min="11790" max="11790" width="5.140625" customWidth="1"/>
    <col min="11791" max="11791" width="5" customWidth="1"/>
    <col min="12042" max="12042" width="24.7109375" customWidth="1"/>
    <col min="12043" max="12043" width="3.140625" bestFit="1" customWidth="1"/>
    <col min="12044" max="12044" width="52.7109375" bestFit="1" customWidth="1"/>
    <col min="12045" max="12045" width="8.5703125" bestFit="1" customWidth="1"/>
    <col min="12046" max="12046" width="5.140625" customWidth="1"/>
    <col min="12047" max="12047" width="5" customWidth="1"/>
    <col min="12298" max="12298" width="24.7109375" customWidth="1"/>
    <col min="12299" max="12299" width="3.140625" bestFit="1" customWidth="1"/>
    <col min="12300" max="12300" width="52.7109375" bestFit="1" customWidth="1"/>
    <col min="12301" max="12301" width="8.5703125" bestFit="1" customWidth="1"/>
    <col min="12302" max="12302" width="5.140625" customWidth="1"/>
    <col min="12303" max="12303" width="5" customWidth="1"/>
    <col min="12554" max="12554" width="24.7109375" customWidth="1"/>
    <col min="12555" max="12555" width="3.140625" bestFit="1" customWidth="1"/>
    <col min="12556" max="12556" width="52.7109375" bestFit="1" customWidth="1"/>
    <col min="12557" max="12557" width="8.5703125" bestFit="1" customWidth="1"/>
    <col min="12558" max="12558" width="5.140625" customWidth="1"/>
    <col min="12559" max="12559" width="5" customWidth="1"/>
    <col min="12810" max="12810" width="24.7109375" customWidth="1"/>
    <col min="12811" max="12811" width="3.140625" bestFit="1" customWidth="1"/>
    <col min="12812" max="12812" width="52.7109375" bestFit="1" customWidth="1"/>
    <col min="12813" max="12813" width="8.5703125" bestFit="1" customWidth="1"/>
    <col min="12814" max="12814" width="5.140625" customWidth="1"/>
    <col min="12815" max="12815" width="5" customWidth="1"/>
    <col min="13066" max="13066" width="24.7109375" customWidth="1"/>
    <col min="13067" max="13067" width="3.140625" bestFit="1" customWidth="1"/>
    <col min="13068" max="13068" width="52.7109375" bestFit="1" customWidth="1"/>
    <col min="13069" max="13069" width="8.5703125" bestFit="1" customWidth="1"/>
    <col min="13070" max="13070" width="5.140625" customWidth="1"/>
    <col min="13071" max="13071" width="5" customWidth="1"/>
    <col min="13322" max="13322" width="24.7109375" customWidth="1"/>
    <col min="13323" max="13323" width="3.140625" bestFit="1" customWidth="1"/>
    <col min="13324" max="13324" width="52.7109375" bestFit="1" customWidth="1"/>
    <col min="13325" max="13325" width="8.5703125" bestFit="1" customWidth="1"/>
    <col min="13326" max="13326" width="5.140625" customWidth="1"/>
    <col min="13327" max="13327" width="5" customWidth="1"/>
    <col min="13578" max="13578" width="24.7109375" customWidth="1"/>
    <col min="13579" max="13579" width="3.140625" bestFit="1" customWidth="1"/>
    <col min="13580" max="13580" width="52.7109375" bestFit="1" customWidth="1"/>
    <col min="13581" max="13581" width="8.5703125" bestFit="1" customWidth="1"/>
    <col min="13582" max="13582" width="5.140625" customWidth="1"/>
    <col min="13583" max="13583" width="5" customWidth="1"/>
    <col min="13834" max="13834" width="24.7109375" customWidth="1"/>
    <col min="13835" max="13835" width="3.140625" bestFit="1" customWidth="1"/>
    <col min="13836" max="13836" width="52.7109375" bestFit="1" customWidth="1"/>
    <col min="13837" max="13837" width="8.5703125" bestFit="1" customWidth="1"/>
    <col min="13838" max="13838" width="5.140625" customWidth="1"/>
    <col min="13839" max="13839" width="5" customWidth="1"/>
    <col min="14090" max="14090" width="24.7109375" customWidth="1"/>
    <col min="14091" max="14091" width="3.140625" bestFit="1" customWidth="1"/>
    <col min="14092" max="14092" width="52.7109375" bestFit="1" customWidth="1"/>
    <col min="14093" max="14093" width="8.5703125" bestFit="1" customWidth="1"/>
    <col min="14094" max="14094" width="5.140625" customWidth="1"/>
    <col min="14095" max="14095" width="5" customWidth="1"/>
    <col min="14346" max="14346" width="24.7109375" customWidth="1"/>
    <col min="14347" max="14347" width="3.140625" bestFit="1" customWidth="1"/>
    <col min="14348" max="14348" width="52.7109375" bestFit="1" customWidth="1"/>
    <col min="14349" max="14349" width="8.5703125" bestFit="1" customWidth="1"/>
    <col min="14350" max="14350" width="5.140625" customWidth="1"/>
    <col min="14351" max="14351" width="5" customWidth="1"/>
    <col min="14602" max="14602" width="24.7109375" customWidth="1"/>
    <col min="14603" max="14603" width="3.140625" bestFit="1" customWidth="1"/>
    <col min="14604" max="14604" width="52.7109375" bestFit="1" customWidth="1"/>
    <col min="14605" max="14605" width="8.5703125" bestFit="1" customWidth="1"/>
    <col min="14606" max="14606" width="5.140625" customWidth="1"/>
    <col min="14607" max="14607" width="5" customWidth="1"/>
    <col min="14858" max="14858" width="24.7109375" customWidth="1"/>
    <col min="14859" max="14859" width="3.140625" bestFit="1" customWidth="1"/>
    <col min="14860" max="14860" width="52.7109375" bestFit="1" customWidth="1"/>
    <col min="14861" max="14861" width="8.5703125" bestFit="1" customWidth="1"/>
    <col min="14862" max="14862" width="5.140625" customWidth="1"/>
    <col min="14863" max="14863" width="5" customWidth="1"/>
    <col min="15114" max="15114" width="24.7109375" customWidth="1"/>
    <col min="15115" max="15115" width="3.140625" bestFit="1" customWidth="1"/>
    <col min="15116" max="15116" width="52.7109375" bestFit="1" customWidth="1"/>
    <col min="15117" max="15117" width="8.5703125" bestFit="1" customWidth="1"/>
    <col min="15118" max="15118" width="5.140625" customWidth="1"/>
    <col min="15119" max="15119" width="5" customWidth="1"/>
    <col min="15370" max="15370" width="24.7109375" customWidth="1"/>
    <col min="15371" max="15371" width="3.140625" bestFit="1" customWidth="1"/>
    <col min="15372" max="15372" width="52.7109375" bestFit="1" customWidth="1"/>
    <col min="15373" max="15373" width="8.5703125" bestFit="1" customWidth="1"/>
    <col min="15374" max="15374" width="5.140625" customWidth="1"/>
    <col min="15375" max="15375" width="5" customWidth="1"/>
    <col min="15626" max="15626" width="24.7109375" customWidth="1"/>
    <col min="15627" max="15627" width="3.140625" bestFit="1" customWidth="1"/>
    <col min="15628" max="15628" width="52.7109375" bestFit="1" customWidth="1"/>
    <col min="15629" max="15629" width="8.5703125" bestFit="1" customWidth="1"/>
    <col min="15630" max="15630" width="5.140625" customWidth="1"/>
    <col min="15631" max="15631" width="5" customWidth="1"/>
    <col min="15882" max="15882" width="24.7109375" customWidth="1"/>
    <col min="15883" max="15883" width="3.140625" bestFit="1" customWidth="1"/>
    <col min="15884" max="15884" width="52.7109375" bestFit="1" customWidth="1"/>
    <col min="15885" max="15885" width="8.5703125" bestFit="1" customWidth="1"/>
    <col min="15886" max="15886" width="5.140625" customWidth="1"/>
    <col min="15887" max="15887" width="5" customWidth="1"/>
    <col min="16138" max="16138" width="24.7109375" customWidth="1"/>
    <col min="16139" max="16139" width="3.140625" bestFit="1" customWidth="1"/>
    <col min="16140" max="16140" width="52.7109375" bestFit="1" customWidth="1"/>
    <col min="16141" max="16141" width="8.5703125" bestFit="1" customWidth="1"/>
    <col min="16142" max="16142" width="5.140625" customWidth="1"/>
    <col min="16143" max="16143" width="5" customWidth="1"/>
  </cols>
  <sheetData>
    <row r="1" spans="1:15">
      <c r="A1">
        <v>18</v>
      </c>
      <c r="C1" s="54">
        <v>10</v>
      </c>
      <c r="K1" s="57">
        <f>LEN(K2)</f>
        <v>8</v>
      </c>
      <c r="L1" s="54"/>
      <c r="M1" s="216" t="s">
        <v>3</v>
      </c>
      <c r="N1" s="216"/>
      <c r="O1" s="216"/>
    </row>
    <row r="2" spans="1:15">
      <c r="B2" t="s">
        <v>4</v>
      </c>
      <c r="E2" t="str">
        <f>D8&amp;D13&amp;D21&amp;D30&amp;D43</f>
        <v>**PU2050</v>
      </c>
      <c r="G2" s="217" t="s">
        <v>5</v>
      </c>
      <c r="H2" s="217"/>
      <c r="J2" t="s">
        <v>4</v>
      </c>
      <c r="K2" t="str">
        <f>'Decode Model'!C2</f>
        <v>**PU2050</v>
      </c>
      <c r="M2" s="53"/>
      <c r="O2" s="55"/>
    </row>
    <row r="3" spans="1:15">
      <c r="G3" s="217" t="s">
        <v>6</v>
      </c>
      <c r="H3" s="217"/>
      <c r="M3" s="53"/>
      <c r="O3" s="55"/>
    </row>
    <row r="4" spans="1:15">
      <c r="M4" s="216" t="s">
        <v>7</v>
      </c>
      <c r="N4" s="216"/>
      <c r="O4" s="216"/>
    </row>
    <row r="5" spans="1:15">
      <c r="B5" t="s">
        <v>8</v>
      </c>
      <c r="M5" s="58" t="str">
        <f>K2</f>
        <v>**PU2050</v>
      </c>
      <c r="N5" s="59"/>
      <c r="O5" s="60"/>
    </row>
    <row r="6" spans="1:15">
      <c r="J6" s="61" t="s">
        <v>9</v>
      </c>
      <c r="M6" s="62" t="e">
        <f>VLOOKUP($J$8,$D$9:$E$15,2,FALSE)</f>
        <v>#N/A</v>
      </c>
      <c r="O6" s="63" t="str">
        <f>J8</f>
        <v>**PU</v>
      </c>
    </row>
    <row r="7" spans="1:15">
      <c r="C7" s="64" t="s">
        <v>10</v>
      </c>
      <c r="D7" s="64" t="s">
        <v>11</v>
      </c>
      <c r="E7" s="65" t="s">
        <v>12</v>
      </c>
      <c r="F7" s="66" t="s">
        <v>13</v>
      </c>
      <c r="G7" s="67"/>
      <c r="H7" s="67"/>
      <c r="J7" s="68" t="s">
        <v>14</v>
      </c>
      <c r="M7" s="69" t="str">
        <f>$B$13</f>
        <v>Output:</v>
      </c>
      <c r="N7" t="e">
        <f>VLOOKUP(J13,D14:E16,2,FALSE)</f>
        <v>#N/A</v>
      </c>
      <c r="O7" s="63" t="str">
        <f>J13</f>
        <v>2</v>
      </c>
    </row>
    <row r="8" spans="1:15">
      <c r="B8" t="str">
        <f>I4DCResData!$A$6</f>
        <v>Function:</v>
      </c>
      <c r="C8" s="70">
        <v>1</v>
      </c>
      <c r="D8" s="71" t="str">
        <f>VLOOKUP($C$8,$C$9:$E$11,2,FALSE)</f>
        <v>**</v>
      </c>
      <c r="E8" s="70" t="str">
        <f>VLOOKUP($C$8,$C$9:$E$11,3,FALSE)</f>
        <v>i4DA Tap Position (withdrawn)</v>
      </c>
      <c r="J8" s="61" t="str">
        <f>MID($K$2,1,4)</f>
        <v>**PU</v>
      </c>
      <c r="M8" s="69" t="str">
        <f>$B$21</f>
        <v>Auxiliary supply:</v>
      </c>
      <c r="N8" t="e">
        <f>VLOOKUP($J$21,$D$20:$E$22,2,FALSE)</f>
        <v>#N/A</v>
      </c>
      <c r="O8" s="63" t="str">
        <f>J21</f>
        <v>0</v>
      </c>
    </row>
    <row r="9" spans="1:15">
      <c r="C9" s="69">
        <v>1</v>
      </c>
      <c r="D9" s="72" t="str">
        <f>I4DCResData!$A$10</f>
        <v>**</v>
      </c>
      <c r="E9" s="73" t="str">
        <f>I4DCResData!$A$7</f>
        <v>i4DA Tap Position (withdrawn)</v>
      </c>
      <c r="J9" s="68"/>
      <c r="M9" s="69" t="str">
        <f>$B$30</f>
        <v>Communications:</v>
      </c>
      <c r="N9" t="e">
        <f>VLOOKUP($J$30,$D$31:$E$35,2,FALSE)</f>
        <v>#N/A</v>
      </c>
      <c r="O9" s="63" t="str">
        <f>$J$30</f>
        <v>5</v>
      </c>
    </row>
    <row r="10" spans="1:15">
      <c r="C10" s="69">
        <v>2</v>
      </c>
      <c r="D10" s="74" t="str">
        <f>I4DCResData!$A$11</f>
        <v>**</v>
      </c>
      <c r="E10" s="75" t="str">
        <f>I4DCResData!$A$8</f>
        <v>i4DF Resistance (withdrawn)</v>
      </c>
      <c r="J10" s="68"/>
      <c r="M10" s="69" t="str">
        <f>$B$37</f>
        <v>Wires:</v>
      </c>
      <c r="N10" s="76" t="str">
        <f>$M$37</f>
        <v>3</v>
      </c>
      <c r="O10" s="77"/>
    </row>
    <row r="11" spans="1:15">
      <c r="C11" s="78">
        <v>3</v>
      </c>
      <c r="D11" s="79" t="str">
        <f>I4DCResData!$A$12</f>
        <v>**</v>
      </c>
      <c r="E11" s="80" t="str">
        <f>I4DCResData!$A$9</f>
        <v>i4DG Temperature (RTD) (withdrawn)</v>
      </c>
      <c r="J11" s="68"/>
      <c r="M11" s="69" t="e">
        <f>HLOOKUP($J$8,I4DCResData!$C$4:$E$69,G43,FALSE)</f>
        <v>#N/A</v>
      </c>
      <c r="N11" t="e">
        <f>$M$43</f>
        <v>#N/A</v>
      </c>
      <c r="O11" s="63" t="str">
        <f>$J$43</f>
        <v>0</v>
      </c>
    </row>
    <row r="12" spans="1:15">
      <c r="J12" s="68"/>
      <c r="M12" s="69" t="e">
        <f>HLOOKUP($J$8,I4DCResData!$C$4:$E$69,G52,FALSE)</f>
        <v>#N/A</v>
      </c>
      <c r="N12" t="e">
        <f>$M$52</f>
        <v>#N/A</v>
      </c>
      <c r="O12" s="63"/>
    </row>
    <row r="13" spans="1:15">
      <c r="B13" s="77" t="str">
        <f>HLOOKUP($D$8,I4DCResData!$C$4:$E$69,G13,FALSE)</f>
        <v>Output:</v>
      </c>
      <c r="C13" s="81">
        <v>1</v>
      </c>
      <c r="D13" s="82" t="str">
        <f>VLOOKUP($C$13,$C$14:$E$19,2,FALSE)</f>
        <v>P</v>
      </c>
      <c r="E13" s="70" t="str">
        <f>VLOOKUP($C$13,$C$14:$E$19,3,FALSE)</f>
        <v>Full scale from 1 mA to 5 mA</v>
      </c>
      <c r="G13" s="56">
        <v>10</v>
      </c>
      <c r="J13" s="68" t="str">
        <f>MID($K$2,5,1)</f>
        <v>2</v>
      </c>
      <c r="M13" s="69"/>
      <c r="O13" s="63"/>
    </row>
    <row r="14" spans="1:15">
      <c r="C14" s="69">
        <v>1</v>
      </c>
      <c r="D14" s="72" t="str">
        <f>HLOOKUP($D$8,I4DCResData!$C$4:$E$69,H14,FALSE)</f>
        <v>P</v>
      </c>
      <c r="E14" s="69" t="str">
        <f>HLOOKUP($D$8,I4DCResData!$C$4:$E$69,G14,FALSE)</f>
        <v>Full scale from 1 mA to 5 mA</v>
      </c>
      <c r="F14" s="83" t="str">
        <f>D14&amp;" - "&amp;E14</f>
        <v>P - Full scale from 1 mA to 5 mA</v>
      </c>
      <c r="G14" s="56">
        <v>11</v>
      </c>
      <c r="H14" s="56">
        <v>15</v>
      </c>
      <c r="J14" s="68"/>
      <c r="M14" s="69"/>
      <c r="O14" s="63"/>
    </row>
    <row r="15" spans="1:15">
      <c r="C15" s="69">
        <v>2</v>
      </c>
      <c r="D15" s="74" t="str">
        <f>HLOOKUP($D$8,I4DCResData!$C$4:$E$69,H15,FALSE)</f>
        <v>Q</v>
      </c>
      <c r="E15" s="69" t="str">
        <f>HLOOKUP($D$8,I4DCResData!$C$4:$E$69,G15,FALSE)</f>
        <v>Full scale from 6 mA to 20 mA</v>
      </c>
      <c r="F15" s="84" t="str">
        <f t="shared" ref="F15:F16" si="0">D15&amp;" - "&amp;E15</f>
        <v>Q - Full scale from 6 mA to 20 mA</v>
      </c>
      <c r="G15" s="56">
        <v>12</v>
      </c>
      <c r="H15" s="56">
        <v>16</v>
      </c>
      <c r="J15" s="85"/>
      <c r="M15" s="69"/>
      <c r="O15" s="77"/>
    </row>
    <row r="16" spans="1:15">
      <c r="C16" s="69">
        <v>3</v>
      </c>
      <c r="D16" s="74" t="str">
        <f>HLOOKUP($D$8,I4DCResData!$C$4:$E$69,H16,FALSE)</f>
        <v>R</v>
      </c>
      <c r="E16" s="69" t="str">
        <f>HLOOKUP($D$8,I4DCResData!$C$4:$E$69,G16,FALSE)</f>
        <v>Full scale from 1 V to 10 V</v>
      </c>
      <c r="F16" s="84" t="str">
        <f t="shared" si="0"/>
        <v>R - Full scale from 1 V to 10 V</v>
      </c>
      <c r="G16" s="56">
        <v>13</v>
      </c>
      <c r="H16" s="56">
        <v>17</v>
      </c>
      <c r="J16" s="68"/>
      <c r="M16" s="69"/>
      <c r="O16" s="63" t="str">
        <f>$J$113</f>
        <v/>
      </c>
    </row>
    <row r="17" spans="2:15">
      <c r="C17" s="69">
        <v>4</v>
      </c>
      <c r="D17" s="74"/>
      <c r="E17" s="69"/>
      <c r="F17" s="84"/>
      <c r="J17" s="68"/>
      <c r="M17" s="69"/>
      <c r="O17" s="63" t="str">
        <f>$J$129</f>
        <v/>
      </c>
    </row>
    <row r="18" spans="2:15">
      <c r="C18" s="69">
        <v>5</v>
      </c>
      <c r="D18" s="74"/>
      <c r="E18" s="69"/>
      <c r="F18" s="84"/>
      <c r="J18" s="85"/>
      <c r="M18" s="69"/>
      <c r="O18" s="63"/>
    </row>
    <row r="19" spans="2:15">
      <c r="C19" s="78">
        <v>6</v>
      </c>
      <c r="D19" s="79"/>
      <c r="E19" s="78"/>
      <c r="F19" s="86"/>
      <c r="J19" s="85"/>
      <c r="M19" s="69"/>
      <c r="O19" s="63"/>
    </row>
    <row r="20" spans="2:15">
      <c r="J20" s="85"/>
      <c r="M20" s="69"/>
      <c r="O20" s="63"/>
    </row>
    <row r="21" spans="2:15">
      <c r="B21" s="77" t="str">
        <f>HLOOKUP($D$8,I4DCResData!$C$4:$E$69,G21,FALSE)</f>
        <v>Auxiliary supply:</v>
      </c>
      <c r="C21" s="70">
        <v>1</v>
      </c>
      <c r="D21" s="71" t="str">
        <f>VLOOKUP($C$21,$C$22:$E$28,2,FALSE)</f>
        <v>U</v>
      </c>
      <c r="E21" s="70" t="str">
        <f>VLOOKUP($C$21,$C$22:$E$28,3,FALSE)</f>
        <v>Universal AC/DC supply (40-276 Vac, 24-300 Vdc)</v>
      </c>
      <c r="G21" s="56">
        <v>21</v>
      </c>
      <c r="J21" s="68" t="str">
        <f>MID($K$2,6,1)</f>
        <v>0</v>
      </c>
      <c r="M21" s="69"/>
      <c r="O21" s="63"/>
    </row>
    <row r="22" spans="2:15">
      <c r="C22" s="58">
        <v>1</v>
      </c>
      <c r="D22" s="72" t="str">
        <f>HLOOKUP($D$8,I4DCResData!$C$4:$E$69,H22,FALSE)</f>
        <v>U</v>
      </c>
      <c r="E22" s="75" t="str">
        <f>HLOOKUP($D$8,I4DCResData!$C$4:$E$69,G22,FALSE)</f>
        <v>Universal AC/DC supply (40-276 Vac, 24-300 Vdc)</v>
      </c>
      <c r="F22" s="83" t="str">
        <f>D22&amp;" - "&amp;E22</f>
        <v>U - Universal AC/DC supply (40-276 Vac, 24-300 Vdc)</v>
      </c>
      <c r="G22" s="56">
        <v>22</v>
      </c>
      <c r="H22" s="56">
        <v>29</v>
      </c>
      <c r="J22" s="68"/>
      <c r="M22" s="78"/>
      <c r="N22" s="87"/>
      <c r="O22" s="88"/>
    </row>
    <row r="23" spans="2:15">
      <c r="C23" s="69">
        <v>2</v>
      </c>
      <c r="D23" s="74" t="str">
        <f>HLOOKUP($D$8,I4DCResData!$C$4:$E$69,H23,FALSE)</f>
        <v>2</v>
      </c>
      <c r="E23" s="75" t="str">
        <f>HLOOKUP($D$8,I4DCResData!$C$4:$E$69,G23,FALSE)</f>
        <v>57 V ac</v>
      </c>
      <c r="F23" s="84" t="str">
        <f t="shared" ref="F23:F27" si="1">D23&amp;" - "&amp;E23</f>
        <v>2 - 57 V ac</v>
      </c>
      <c r="G23" s="56">
        <v>23</v>
      </c>
      <c r="H23" s="56">
        <v>30</v>
      </c>
      <c r="J23" s="85"/>
      <c r="O23" s="55"/>
    </row>
    <row r="24" spans="2:15">
      <c r="C24" s="69">
        <v>3</v>
      </c>
      <c r="D24" s="74" t="str">
        <f>HLOOKUP($D$8,I4DCResData!$C$4:$E$69,H24,FALSE)</f>
        <v>D</v>
      </c>
      <c r="E24" s="75" t="str">
        <f>HLOOKUP($D$8,I4DCResData!$C$4:$E$69,G24,FALSE)</f>
        <v>100 V ac</v>
      </c>
      <c r="F24" s="84" t="str">
        <f t="shared" si="1"/>
        <v>D - 100 V ac</v>
      </c>
      <c r="G24" s="56">
        <v>24</v>
      </c>
      <c r="H24" s="56">
        <v>31</v>
      </c>
      <c r="J24" s="68"/>
      <c r="O24" s="55"/>
    </row>
    <row r="25" spans="2:15">
      <c r="C25" s="69">
        <v>4</v>
      </c>
      <c r="D25" s="74" t="str">
        <f>HLOOKUP($D$8,I4DCResData!$C$4:$E$69,H25,FALSE)</f>
        <v>V</v>
      </c>
      <c r="E25" s="75" t="str">
        <f>HLOOKUP($D$8,I4DCResData!$C$4:$E$69,G25,FALSE)</f>
        <v>230 V ac</v>
      </c>
      <c r="F25" s="84" t="str">
        <f t="shared" si="1"/>
        <v>V - 230 V ac</v>
      </c>
      <c r="G25" s="56">
        <v>25</v>
      </c>
      <c r="H25" s="56">
        <v>32</v>
      </c>
      <c r="J25" s="68"/>
      <c r="O25" s="55"/>
    </row>
    <row r="26" spans="2:15">
      <c r="C26" s="69">
        <v>5</v>
      </c>
      <c r="D26" s="74" t="str">
        <f>HLOOKUP($D$8,I4DCResData!$C$4:$E$69,H26,FALSE)</f>
        <v>4</v>
      </c>
      <c r="E26" s="75" t="str">
        <f>HLOOKUP($D$8,I4DCResData!$C$4:$E$69,G26,FALSE)</f>
        <v>400 V ac</v>
      </c>
      <c r="F26" s="84" t="str">
        <f t="shared" si="1"/>
        <v>4 - 400 V ac</v>
      </c>
      <c r="G26" s="56">
        <v>26</v>
      </c>
      <c r="H26" s="56">
        <v>33</v>
      </c>
      <c r="J26" s="85"/>
      <c r="O26" s="55"/>
    </row>
    <row r="27" spans="2:15">
      <c r="C27" s="69">
        <v>6</v>
      </c>
      <c r="D27" s="74" t="str">
        <f>HLOOKUP($D$8,I4DCResData!$C$4:$E$69,H27,FALSE)</f>
        <v>5</v>
      </c>
      <c r="E27" s="75" t="str">
        <f>HLOOKUP($D$8,I4DCResData!$C$4:$E$69,G27,FALSE)</f>
        <v>500 V ac</v>
      </c>
      <c r="F27" s="84" t="str">
        <f t="shared" si="1"/>
        <v>5 - 500 V ac</v>
      </c>
      <c r="G27" s="56">
        <v>27</v>
      </c>
      <c r="H27" s="56">
        <v>34</v>
      </c>
      <c r="J27" s="68"/>
      <c r="O27" s="55"/>
    </row>
    <row r="28" spans="2:15">
      <c r="C28" s="78">
        <v>7</v>
      </c>
      <c r="D28" s="79"/>
      <c r="E28" s="80"/>
      <c r="F28" s="86"/>
      <c r="J28" s="68"/>
      <c r="O28" s="55"/>
    </row>
    <row r="29" spans="2:15">
      <c r="J29" s="68"/>
      <c r="O29" s="55"/>
    </row>
    <row r="30" spans="2:15">
      <c r="B30" s="77" t="str">
        <f>HLOOKUP($D$8,I4DCResData!$C$4:$E$69,G30,FALSE)</f>
        <v>Communications:</v>
      </c>
      <c r="C30" s="70">
        <v>1</v>
      </c>
      <c r="D30" s="71" t="str">
        <f>VLOOKUP($C$30,$C$31:$E$34,2,FALSE)</f>
        <v>2</v>
      </c>
      <c r="E30" s="70" t="str">
        <f>VLOOKUP($C$30,$C$31:$E$34,3,FALSE)</f>
        <v>RS232</v>
      </c>
      <c r="G30" s="56">
        <v>38</v>
      </c>
      <c r="J30" s="68" t="str">
        <f>MID($K$2,7,1)</f>
        <v>5</v>
      </c>
      <c r="O30" s="55"/>
    </row>
    <row r="31" spans="2:15">
      <c r="C31" s="58">
        <v>1</v>
      </c>
      <c r="D31" s="72" t="str">
        <f>HLOOKUP($D$8,I4DCResData!$C$4:$E$69,H31,FALSE)</f>
        <v>2</v>
      </c>
      <c r="E31" s="75" t="str">
        <f>HLOOKUP($D$8,I4DCResData!$C$4:$E$69,G31,FALSE)</f>
        <v>RS232</v>
      </c>
      <c r="F31" s="83" t="str">
        <f>D31&amp;" - "&amp;E31</f>
        <v>2 - RS232</v>
      </c>
      <c r="G31" s="56">
        <v>39</v>
      </c>
      <c r="H31" s="56">
        <v>42</v>
      </c>
      <c r="J31" s="68"/>
      <c r="O31" s="55"/>
    </row>
    <row r="32" spans="2:15">
      <c r="C32" s="69">
        <v>2</v>
      </c>
      <c r="D32" s="74" t="str">
        <f>HLOOKUP($D$8,I4DCResData!$C$4:$E$69,H32,FALSE)</f>
        <v>4</v>
      </c>
      <c r="E32" s="75" t="str">
        <f>HLOOKUP($D$8,I4DCResData!$C$4:$E$69,G32,FALSE)</f>
        <v>RS485</v>
      </c>
      <c r="F32" s="84" t="str">
        <f t="shared" ref="F32" si="2">D32&amp;" - "&amp;E32</f>
        <v>4 - RS485</v>
      </c>
      <c r="G32" s="56">
        <v>40</v>
      </c>
      <c r="H32" s="56">
        <v>43</v>
      </c>
      <c r="J32" s="68"/>
      <c r="L32" s="55"/>
      <c r="O32" s="55"/>
    </row>
    <row r="33" spans="2:15">
      <c r="C33" s="69">
        <v>3</v>
      </c>
      <c r="D33" s="74"/>
      <c r="E33" s="75"/>
      <c r="F33" s="84"/>
      <c r="J33" s="85"/>
      <c r="L33" s="56"/>
      <c r="O33" s="55"/>
    </row>
    <row r="34" spans="2:15">
      <c r="C34" s="78">
        <v>4</v>
      </c>
      <c r="D34" s="79"/>
      <c r="E34" s="80"/>
      <c r="F34" s="86"/>
      <c r="J34" s="85"/>
      <c r="L34" s="55"/>
      <c r="O34" s="55"/>
    </row>
    <row r="35" spans="2:15">
      <c r="J35" s="85"/>
      <c r="L35" s="55"/>
      <c r="O35" s="55"/>
    </row>
    <row r="36" spans="2:15">
      <c r="J36" s="85"/>
      <c r="L36" s="55"/>
      <c r="M36" s="53"/>
      <c r="O36" s="55"/>
    </row>
    <row r="37" spans="2:15">
      <c r="B37" s="77" t="str">
        <f>HLOOKUP($D$8,I4DCResData!$C$4:$E$69,G37,FALSE)</f>
        <v>Wires:</v>
      </c>
      <c r="C37" s="70">
        <v>1</v>
      </c>
      <c r="D37" s="71"/>
      <c r="E37" s="89" t="str">
        <f>VLOOKUP($C$37,$C$38:$E$40,3,FALSE)</f>
        <v>3</v>
      </c>
      <c r="F37" s="53"/>
      <c r="G37" s="56">
        <v>47</v>
      </c>
      <c r="J37" s="68"/>
      <c r="L37" s="71"/>
      <c r="M37" s="89" t="str">
        <f>VLOOKUP($C$37,$C$38:$E$40,3,FALSE)</f>
        <v>3</v>
      </c>
      <c r="O37" s="55"/>
    </row>
    <row r="38" spans="2:15">
      <c r="C38" s="69">
        <v>1</v>
      </c>
      <c r="D38" s="72"/>
      <c r="E38" s="90" t="str">
        <f>HLOOKUP($D$8,I4DCResData!$C$4:$E$69,G38,FALSE)</f>
        <v>3</v>
      </c>
      <c r="F38" s="53"/>
      <c r="G38" s="56">
        <v>48</v>
      </c>
      <c r="J38" s="68"/>
      <c r="L38" s="72"/>
      <c r="M38" s="90" t="e">
        <f>HLOOKUP($J$8,I4DCResData!$C$4:$E$69,G38,FALSE)</f>
        <v>#N/A</v>
      </c>
      <c r="O38" s="55"/>
    </row>
    <row r="39" spans="2:15">
      <c r="C39" s="69">
        <v>2</v>
      </c>
      <c r="D39" s="74"/>
      <c r="E39" s="75"/>
      <c r="J39" s="68"/>
      <c r="L39" s="74"/>
      <c r="M39" s="75"/>
      <c r="O39" s="55"/>
    </row>
    <row r="40" spans="2:15">
      <c r="C40" s="78">
        <v>3</v>
      </c>
      <c r="D40" s="79"/>
      <c r="E40" s="80"/>
      <c r="J40" s="68"/>
      <c r="L40" s="79"/>
      <c r="M40" s="80"/>
      <c r="O40" s="55"/>
    </row>
    <row r="41" spans="2:15">
      <c r="J41" s="68"/>
      <c r="O41" s="55"/>
    </row>
    <row r="42" spans="2:15">
      <c r="J42" s="68"/>
      <c r="O42" s="55"/>
    </row>
    <row r="43" spans="2:15">
      <c r="B43" s="77" t="str">
        <f>HLOOKUP($D$8,I4DCResData!$C$4:$E$69,G43,FALSE)</f>
        <v>Resistance Range:</v>
      </c>
      <c r="C43" s="70">
        <v>1</v>
      </c>
      <c r="D43" s="91" t="str">
        <f>VLOOKUP($C$43,$C$44:$E$49,2,FALSE)</f>
        <v>050</v>
      </c>
      <c r="E43" s="70" t="str">
        <f>VLOOKUP($C$43,$C$44:$E$49,3,FALSE)</f>
        <v>0 ... 100 Ohm to 0 ... 50 kOhm</v>
      </c>
      <c r="G43" s="56">
        <v>54</v>
      </c>
      <c r="J43" s="68" t="str">
        <f>MID($K$2,8,3)</f>
        <v>0</v>
      </c>
      <c r="L43" s="92"/>
      <c r="M43" s="70" t="e">
        <f>VLOOKUP($J$43,$L$44:$M$49,2,FALSE)</f>
        <v>#N/A</v>
      </c>
      <c r="O43" s="55"/>
    </row>
    <row r="44" spans="2:15">
      <c r="C44" s="69">
        <v>1</v>
      </c>
      <c r="D44" s="72" t="str">
        <f>HLOOKUP($D$8,I4DCResData!$C$4:$E$69,H44,FALSE)</f>
        <v>050</v>
      </c>
      <c r="E44" s="75" t="str">
        <f>HLOOKUP($D$8,I4DCResData!$C$4:$E$69,G44,FALSE)</f>
        <v>0 ... 100 Ohm to 0 ... 50 kOhm</v>
      </c>
      <c r="F44" s="83" t="str">
        <f>D44&amp;" - "&amp;E44</f>
        <v>050 - 0 ... 100 Ohm to 0 ... 50 kOhm</v>
      </c>
      <c r="G44" s="56">
        <v>55</v>
      </c>
      <c r="H44" s="56">
        <v>59</v>
      </c>
      <c r="J44" s="68"/>
      <c r="L44" s="72" t="e">
        <f>HLOOKUP($J$8,I4DCResData!$C$4:$E$69,H44,FALSE)</f>
        <v>#N/A</v>
      </c>
      <c r="M44" s="77" t="e">
        <f>HLOOKUP($J$8,I4DCResData!$C$4:$E$69,G44,FALSE)</f>
        <v>#N/A</v>
      </c>
      <c r="N44" s="93" t="s">
        <v>15</v>
      </c>
      <c r="O44" s="55"/>
    </row>
    <row r="45" spans="2:15">
      <c r="C45" s="69">
        <v>2</v>
      </c>
      <c r="D45" s="74" t="str">
        <f>HLOOKUP($D$8,I4DCResData!$C$4:$E$69,H45,FALSE)</f>
        <v>500</v>
      </c>
      <c r="E45" s="75" t="str">
        <f>HLOOKUP($D$8,I4DCResData!$C$4:$E$69,G45,FALSE)</f>
        <v>0 ... 1k Ohm to 0 ... 500 kOhm</v>
      </c>
      <c r="F45" s="84" t="str">
        <f t="shared" ref="F45:F46" si="3">D45&amp;" - "&amp;E45</f>
        <v>500 - 0 ... 1k Ohm to 0 ... 500 kOhm</v>
      </c>
      <c r="G45" s="56">
        <v>56</v>
      </c>
      <c r="H45" s="56">
        <v>60</v>
      </c>
      <c r="J45" s="85"/>
      <c r="L45" s="74" t="e">
        <f>HLOOKUP($J$8,I4DCResData!$C$4:$E$69,H45,FALSE)</f>
        <v>#N/A</v>
      </c>
      <c r="M45" s="77" t="e">
        <f>HLOOKUP($J$8,I4DCResData!$C$4:$E$69,G45,FALSE)</f>
        <v>#N/A</v>
      </c>
      <c r="N45" s="93" t="s">
        <v>16</v>
      </c>
      <c r="O45" s="55"/>
    </row>
    <row r="46" spans="2:15">
      <c r="C46" s="69">
        <v>3</v>
      </c>
      <c r="D46" s="74" t="str">
        <f>HLOOKUP($D$8,I4DCResData!$C$4:$E$69,H46,FALSE)</f>
        <v>*</v>
      </c>
      <c r="E46" s="75" t="str">
        <f>HLOOKUP($D$8,I4DCResData!$C$4:$E$69,G46,FALSE)</f>
        <v xml:space="preserve"> </v>
      </c>
      <c r="F46" s="84" t="str">
        <f t="shared" si="3"/>
        <v xml:space="preserve">* -  </v>
      </c>
      <c r="G46" s="56">
        <v>57</v>
      </c>
      <c r="H46" s="56">
        <v>61</v>
      </c>
      <c r="J46" s="68"/>
      <c r="L46" s="74" t="e">
        <f>HLOOKUP($J$8,I4DCResData!$C$4:$E$69,H46,FALSE)</f>
        <v>#N/A</v>
      </c>
      <c r="M46" s="77" t="e">
        <f>HLOOKUP($J$8,I4DCResData!$C$4:$E$69,G46,FALSE)</f>
        <v>#N/A</v>
      </c>
      <c r="N46" s="93" t="s">
        <v>17</v>
      </c>
      <c r="O46" s="55"/>
    </row>
    <row r="47" spans="2:15">
      <c r="C47" s="69">
        <v>4</v>
      </c>
      <c r="D47" s="74"/>
      <c r="E47" s="75"/>
      <c r="F47" s="84"/>
      <c r="J47" s="68"/>
      <c r="L47" s="74"/>
      <c r="M47" s="77"/>
      <c r="O47" s="55"/>
    </row>
    <row r="48" spans="2:15">
      <c r="C48" s="69">
        <v>5</v>
      </c>
      <c r="D48" s="74"/>
      <c r="E48" s="75"/>
      <c r="F48" s="84"/>
      <c r="J48" s="68"/>
      <c r="L48" s="74"/>
      <c r="M48" s="77"/>
      <c r="O48" s="55"/>
    </row>
    <row r="49" spans="2:16">
      <c r="C49" s="78">
        <v>6</v>
      </c>
      <c r="D49" s="79"/>
      <c r="E49" s="80"/>
      <c r="F49" s="86"/>
      <c r="J49" s="94"/>
      <c r="L49" s="79"/>
      <c r="M49" s="95"/>
      <c r="O49" s="55"/>
    </row>
    <row r="50" spans="2:16">
      <c r="O50" s="55"/>
    </row>
    <row r="51" spans="2:16">
      <c r="L51" s="55"/>
      <c r="O51" s="55"/>
    </row>
    <row r="52" spans="2:16" s="56" customFormat="1">
      <c r="B52" s="77" t="str">
        <f>HLOOKUP($D$8,I4DCResData!$C$4:$E$69,G52,FALSE)</f>
        <v xml:space="preserve"> </v>
      </c>
      <c r="C52" s="70">
        <f>$C$43</f>
        <v>1</v>
      </c>
      <c r="D52" s="71"/>
      <c r="E52" s="89" t="str">
        <f>VLOOKUP($C$52,$C$53:$E$58,3,FALSE)</f>
        <v xml:space="preserve"> </v>
      </c>
      <c r="F52" s="53"/>
      <c r="G52" s="56">
        <v>65</v>
      </c>
      <c r="J52" s="57"/>
      <c r="K52"/>
      <c r="L52" s="96" t="e">
        <f>VLOOKUP($J$43,$L$44:$N$49,3,FALSE)</f>
        <v>#N/A</v>
      </c>
      <c r="M52" s="89" t="e">
        <f>VLOOKUP($L$52,$L$53:$M$58,2,FALSE)</f>
        <v>#N/A</v>
      </c>
      <c r="N52"/>
      <c r="O52" s="55"/>
      <c r="P52"/>
    </row>
    <row r="53" spans="2:16" s="56" customFormat="1">
      <c r="B53"/>
      <c r="C53" s="69">
        <v>1</v>
      </c>
      <c r="D53" s="72"/>
      <c r="E53" s="75" t="str">
        <f>HLOOKUP($D$8,I4DCResData!$C$4:$E$73,G53,FALSE)</f>
        <v xml:space="preserve"> </v>
      </c>
      <c r="F53"/>
      <c r="G53" s="56">
        <v>66</v>
      </c>
      <c r="J53" s="57" t="str">
        <f>MID($K$2,12,1)</f>
        <v/>
      </c>
      <c r="K53"/>
      <c r="L53" s="97" t="s">
        <v>15</v>
      </c>
      <c r="M53" s="77" t="e">
        <f>HLOOKUP($J$8,I4DCResData!$C$4:$E$73,G53,FALSE)</f>
        <v>#N/A</v>
      </c>
      <c r="N53"/>
      <c r="O53" s="55"/>
      <c r="P53"/>
    </row>
    <row r="54" spans="2:16" s="56" customFormat="1">
      <c r="B54"/>
      <c r="C54" s="69">
        <v>2</v>
      </c>
      <c r="D54" s="74"/>
      <c r="E54" s="75" t="str">
        <f>HLOOKUP($D$8,I4DCResData!$C$4:$E$73,G54,FALSE)</f>
        <v xml:space="preserve"> </v>
      </c>
      <c r="F54"/>
      <c r="G54" s="56">
        <v>67</v>
      </c>
      <c r="J54"/>
      <c r="K54"/>
      <c r="L54" s="98" t="s">
        <v>16</v>
      </c>
      <c r="M54" s="77" t="e">
        <f>HLOOKUP($J$8,I4DCResData!$C$4:$E$73,G54,FALSE)</f>
        <v>#N/A</v>
      </c>
      <c r="N54"/>
      <c r="O54" s="55"/>
      <c r="P54"/>
    </row>
    <row r="55" spans="2:16" s="56" customFormat="1">
      <c r="B55"/>
      <c r="C55" s="69">
        <v>3</v>
      </c>
      <c r="D55" s="74"/>
      <c r="E55" s="75" t="str">
        <f>HLOOKUP($D$8,I4DCResData!$C$4:$E$73,G55,FALSE)</f>
        <v xml:space="preserve"> </v>
      </c>
      <c r="F55"/>
      <c r="G55" s="56">
        <v>68</v>
      </c>
      <c r="J55" s="57"/>
      <c r="K55"/>
      <c r="L55" s="98" t="s">
        <v>17</v>
      </c>
      <c r="M55" s="77" t="e">
        <f>HLOOKUP($J$8,I4DCResData!$C$4:$E$73,G55,FALSE)</f>
        <v>#N/A</v>
      </c>
      <c r="N55"/>
      <c r="O55" s="55"/>
      <c r="P55"/>
    </row>
    <row r="56" spans="2:16" s="56" customFormat="1">
      <c r="B56"/>
      <c r="C56" s="69">
        <v>4</v>
      </c>
      <c r="D56" s="74"/>
      <c r="E56" s="75"/>
      <c r="F56"/>
      <c r="J56" s="57"/>
      <c r="K56"/>
      <c r="L56" s="98" t="s">
        <v>18</v>
      </c>
      <c r="M56" s="77"/>
      <c r="N56"/>
      <c r="O56" s="55"/>
      <c r="P56"/>
    </row>
    <row r="57" spans="2:16" s="56" customFormat="1">
      <c r="B57"/>
      <c r="C57" s="69">
        <v>5</v>
      </c>
      <c r="D57" s="74"/>
      <c r="E57" s="75"/>
      <c r="F57"/>
      <c r="J57" s="57"/>
      <c r="K57"/>
      <c r="L57" s="98" t="s">
        <v>19</v>
      </c>
      <c r="M57" s="77"/>
      <c r="N57"/>
      <c r="O57" s="55"/>
      <c r="P57"/>
    </row>
    <row r="58" spans="2:16" s="56" customFormat="1">
      <c r="B58"/>
      <c r="C58" s="78">
        <v>6</v>
      </c>
      <c r="D58" s="79"/>
      <c r="E58" s="80"/>
      <c r="F58"/>
      <c r="J58" s="57"/>
      <c r="K58"/>
      <c r="L58" s="99" t="s">
        <v>20</v>
      </c>
      <c r="M58" s="95"/>
      <c r="N58"/>
      <c r="O58"/>
      <c r="P58"/>
    </row>
    <row r="59" spans="2:16">
      <c r="J59" s="57"/>
      <c r="L59" s="55"/>
      <c r="M59" s="53"/>
    </row>
    <row r="60" spans="2:16">
      <c r="J60" s="57" t="str">
        <f>MID($K$2,13,1)</f>
        <v/>
      </c>
      <c r="K60" s="55"/>
      <c r="L60" s="55"/>
    </row>
    <row r="61" spans="2:16">
      <c r="K61" s="55"/>
      <c r="L61" s="55"/>
      <c r="M61" s="53"/>
    </row>
    <row r="62" spans="2:16">
      <c r="K62" s="55"/>
      <c r="L62" s="55"/>
      <c r="M62" s="53"/>
    </row>
    <row r="63" spans="2:16">
      <c r="J63" s="57"/>
      <c r="K63" s="55"/>
      <c r="L63" s="56"/>
    </row>
    <row r="64" spans="2:16">
      <c r="J64" s="57"/>
      <c r="K64" s="55"/>
      <c r="M64" s="55"/>
    </row>
    <row r="65" spans="10:13">
      <c r="J65" s="57"/>
      <c r="K65" s="55"/>
    </row>
    <row r="66" spans="10:13">
      <c r="K66" s="55"/>
      <c r="L66" s="55"/>
    </row>
    <row r="67" spans="10:13">
      <c r="J67" s="57"/>
      <c r="K67" s="55"/>
      <c r="L67" s="55"/>
      <c r="M67" s="53"/>
    </row>
    <row r="68" spans="10:13">
      <c r="J68" s="57"/>
      <c r="L68" s="55"/>
      <c r="M68" s="53"/>
    </row>
    <row r="69" spans="10:13">
      <c r="J69" s="57"/>
      <c r="L69" s="55"/>
      <c r="M69" s="53"/>
    </row>
    <row r="70" spans="10:13">
      <c r="L70" s="55"/>
      <c r="M70" s="53"/>
    </row>
    <row r="71" spans="10:13">
      <c r="L71" s="55"/>
      <c r="M71" s="53"/>
    </row>
    <row r="72" spans="10:13">
      <c r="J72" s="57"/>
      <c r="L72" s="55"/>
      <c r="M72" s="53"/>
    </row>
    <row r="73" spans="10:13">
      <c r="L73" s="55"/>
      <c r="M73" s="53"/>
    </row>
    <row r="74" spans="10:13">
      <c r="L74" s="55"/>
      <c r="M74" s="53"/>
    </row>
    <row r="75" spans="10:13">
      <c r="L75" s="55"/>
      <c r="M75" s="53"/>
    </row>
    <row r="78" spans="10:13">
      <c r="J78" s="55"/>
      <c r="L78" s="55"/>
    </row>
    <row r="79" spans="10:13">
      <c r="L79" s="55"/>
      <c r="M79" s="55"/>
    </row>
    <row r="80" spans="10:13">
      <c r="L80" s="100"/>
      <c r="M80" s="100"/>
    </row>
    <row r="81" spans="12:13">
      <c r="L81" s="100"/>
      <c r="M81" s="100"/>
    </row>
    <row r="82" spans="12:13">
      <c r="L82" s="100"/>
      <c r="M82" s="100"/>
    </row>
    <row r="83" spans="12:13">
      <c r="L83" s="100"/>
      <c r="M83" s="100"/>
    </row>
    <row r="84" spans="12:13">
      <c r="L84" s="100"/>
      <c r="M84" s="100"/>
    </row>
    <row r="85" spans="12:13">
      <c r="L85" s="100"/>
      <c r="M85" s="100"/>
    </row>
    <row r="86" spans="12:13">
      <c r="L86" s="100"/>
      <c r="M86" s="100"/>
    </row>
    <row r="89" spans="12:13">
      <c r="L89" s="55"/>
    </row>
    <row r="90" spans="12:13">
      <c r="L90" s="55"/>
      <c r="M90" s="53"/>
    </row>
    <row r="91" spans="12:13">
      <c r="L91" s="55"/>
      <c r="M91" s="53"/>
    </row>
    <row r="92" spans="12:13">
      <c r="L92" s="55"/>
      <c r="M92" s="53"/>
    </row>
    <row r="93" spans="12:13">
      <c r="L93" s="55"/>
      <c r="M93" s="53"/>
    </row>
    <row r="94" spans="12:13">
      <c r="L94" s="55"/>
      <c r="M94" s="53"/>
    </row>
    <row r="95" spans="12:13">
      <c r="L95" s="55"/>
      <c r="M95" s="53"/>
    </row>
    <row r="96" spans="12:13">
      <c r="L96" s="100"/>
      <c r="M96" s="101"/>
    </row>
    <row r="97" spans="10:13">
      <c r="L97" s="100"/>
      <c r="M97" s="101"/>
    </row>
    <row r="98" spans="10:13">
      <c r="L98" s="100"/>
      <c r="M98" s="101"/>
    </row>
    <row r="101" spans="10:13">
      <c r="J101" s="57"/>
    </row>
    <row r="113" spans="10:13">
      <c r="J113" s="57" t="str">
        <f>MID($K$2,14,1)</f>
        <v/>
      </c>
      <c r="L113" s="55"/>
    </row>
    <row r="114" spans="10:13">
      <c r="L114" s="55"/>
      <c r="M114" s="53"/>
    </row>
    <row r="115" spans="10:13">
      <c r="L115" s="55"/>
      <c r="M115" s="53"/>
    </row>
    <row r="116" spans="10:13">
      <c r="L116" s="55"/>
      <c r="M116" s="53"/>
    </row>
    <row r="117" spans="10:13">
      <c r="L117" s="55"/>
      <c r="M117" s="53"/>
    </row>
    <row r="118" spans="10:13">
      <c r="L118" s="55"/>
      <c r="M118" s="53"/>
    </row>
    <row r="119" spans="10:13">
      <c r="L119" s="55"/>
      <c r="M119" s="53"/>
    </row>
    <row r="120" spans="10:13">
      <c r="L120" s="55"/>
      <c r="M120" s="53"/>
    </row>
    <row r="121" spans="10:13">
      <c r="L121" s="55"/>
      <c r="M121" s="53"/>
    </row>
    <row r="122" spans="10:13">
      <c r="L122" s="55"/>
      <c r="M122" s="53"/>
    </row>
    <row r="123" spans="10:13">
      <c r="L123" s="55"/>
      <c r="M123" s="53"/>
    </row>
    <row r="124" spans="10:13">
      <c r="L124" s="55"/>
    </row>
    <row r="125" spans="10:13">
      <c r="L125" s="55"/>
    </row>
    <row r="126" spans="10:13">
      <c r="L126" s="55"/>
    </row>
    <row r="129" spans="10:10">
      <c r="J129" s="57" t="str">
        <f>MID($K$2,15,1)</f>
        <v/>
      </c>
    </row>
  </sheetData>
  <sheetProtection algorithmName="SHA-512" hashValue="dhX2HV3V403JVJYcvFKMD3mI3ikB/yDQa7pXFQ3tFKwQAYKIbxlnMbwaNOsXMFvHeWarR55CZ+8N64BlYUgdBw==" saltValue="o53HPYJ4vrm66j7XH1TscA==" spinCount="100000" sheet="1" objects="1" scenarios="1"/>
  <mergeCells count="4">
    <mergeCell ref="M1:O1"/>
    <mergeCell ref="G2:H2"/>
    <mergeCell ref="G3:H3"/>
    <mergeCell ref="M4:O4"/>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4"/>
  <dimension ref="A1:E83"/>
  <sheetViews>
    <sheetView workbookViewId="0">
      <pane ySplit="5" topLeftCell="A6" activePane="bottomLeft" state="frozen"/>
      <selection pane="bottomLeft" activeCell="A11" sqref="A11"/>
    </sheetView>
  </sheetViews>
  <sheetFormatPr defaultRowHeight="12.75"/>
  <cols>
    <col min="1" max="1" width="27.140625" bestFit="1" customWidth="1"/>
    <col min="2" max="2" width="5.28515625" style="56" customWidth="1"/>
    <col min="3" max="5" width="43.5703125" bestFit="1" customWidth="1"/>
    <col min="257" max="257" width="27.140625" bestFit="1" customWidth="1"/>
    <col min="258" max="258" width="5.28515625" customWidth="1"/>
    <col min="259" max="261" width="43.5703125" bestFit="1" customWidth="1"/>
    <col min="513" max="513" width="27.140625" bestFit="1" customWidth="1"/>
    <col min="514" max="514" width="5.28515625" customWidth="1"/>
    <col min="515" max="517" width="43.5703125" bestFit="1" customWidth="1"/>
    <col min="769" max="769" width="27.140625" bestFit="1" customWidth="1"/>
    <col min="770" max="770" width="5.28515625" customWidth="1"/>
    <col min="771" max="773" width="43.5703125" bestFit="1" customWidth="1"/>
    <col min="1025" max="1025" width="27.140625" bestFit="1" customWidth="1"/>
    <col min="1026" max="1026" width="5.28515625" customWidth="1"/>
    <col min="1027" max="1029" width="43.5703125" bestFit="1" customWidth="1"/>
    <col min="1281" max="1281" width="27.140625" bestFit="1" customWidth="1"/>
    <col min="1282" max="1282" width="5.28515625" customWidth="1"/>
    <col min="1283" max="1285" width="43.5703125" bestFit="1" customWidth="1"/>
    <col min="1537" max="1537" width="27.140625" bestFit="1" customWidth="1"/>
    <col min="1538" max="1538" width="5.28515625" customWidth="1"/>
    <col min="1539" max="1541" width="43.5703125" bestFit="1" customWidth="1"/>
    <col min="1793" max="1793" width="27.140625" bestFit="1" customWidth="1"/>
    <col min="1794" max="1794" width="5.28515625" customWidth="1"/>
    <col min="1795" max="1797" width="43.5703125" bestFit="1" customWidth="1"/>
    <col min="2049" max="2049" width="27.140625" bestFit="1" customWidth="1"/>
    <col min="2050" max="2050" width="5.28515625" customWidth="1"/>
    <col min="2051" max="2053" width="43.5703125" bestFit="1" customWidth="1"/>
    <col min="2305" max="2305" width="27.140625" bestFit="1" customWidth="1"/>
    <col min="2306" max="2306" width="5.28515625" customWidth="1"/>
    <col min="2307" max="2309" width="43.5703125" bestFit="1" customWidth="1"/>
    <col min="2561" max="2561" width="27.140625" bestFit="1" customWidth="1"/>
    <col min="2562" max="2562" width="5.28515625" customWidth="1"/>
    <col min="2563" max="2565" width="43.5703125" bestFit="1" customWidth="1"/>
    <col min="2817" max="2817" width="27.140625" bestFit="1" customWidth="1"/>
    <col min="2818" max="2818" width="5.28515625" customWidth="1"/>
    <col min="2819" max="2821" width="43.5703125" bestFit="1" customWidth="1"/>
    <col min="3073" max="3073" width="27.140625" bestFit="1" customWidth="1"/>
    <col min="3074" max="3074" width="5.28515625" customWidth="1"/>
    <col min="3075" max="3077" width="43.5703125" bestFit="1" customWidth="1"/>
    <col min="3329" max="3329" width="27.140625" bestFit="1" customWidth="1"/>
    <col min="3330" max="3330" width="5.28515625" customWidth="1"/>
    <col min="3331" max="3333" width="43.5703125" bestFit="1" customWidth="1"/>
    <col min="3585" max="3585" width="27.140625" bestFit="1" customWidth="1"/>
    <col min="3586" max="3586" width="5.28515625" customWidth="1"/>
    <col min="3587" max="3589" width="43.5703125" bestFit="1" customWidth="1"/>
    <col min="3841" max="3841" width="27.140625" bestFit="1" customWidth="1"/>
    <col min="3842" max="3842" width="5.28515625" customWidth="1"/>
    <col min="3843" max="3845" width="43.5703125" bestFit="1" customWidth="1"/>
    <col min="4097" max="4097" width="27.140625" bestFit="1" customWidth="1"/>
    <col min="4098" max="4098" width="5.28515625" customWidth="1"/>
    <col min="4099" max="4101" width="43.5703125" bestFit="1" customWidth="1"/>
    <col min="4353" max="4353" width="27.140625" bestFit="1" customWidth="1"/>
    <col min="4354" max="4354" width="5.28515625" customWidth="1"/>
    <col min="4355" max="4357" width="43.5703125" bestFit="1" customWidth="1"/>
    <col min="4609" max="4609" width="27.140625" bestFit="1" customWidth="1"/>
    <col min="4610" max="4610" width="5.28515625" customWidth="1"/>
    <col min="4611" max="4613" width="43.5703125" bestFit="1" customWidth="1"/>
    <col min="4865" max="4865" width="27.140625" bestFit="1" customWidth="1"/>
    <col min="4866" max="4866" width="5.28515625" customWidth="1"/>
    <col min="4867" max="4869" width="43.5703125" bestFit="1" customWidth="1"/>
    <col min="5121" max="5121" width="27.140625" bestFit="1" customWidth="1"/>
    <col min="5122" max="5122" width="5.28515625" customWidth="1"/>
    <col min="5123" max="5125" width="43.5703125" bestFit="1" customWidth="1"/>
    <col min="5377" max="5377" width="27.140625" bestFit="1" customWidth="1"/>
    <col min="5378" max="5378" width="5.28515625" customWidth="1"/>
    <col min="5379" max="5381" width="43.5703125" bestFit="1" customWidth="1"/>
    <col min="5633" max="5633" width="27.140625" bestFit="1" customWidth="1"/>
    <col min="5634" max="5634" width="5.28515625" customWidth="1"/>
    <col min="5635" max="5637" width="43.5703125" bestFit="1" customWidth="1"/>
    <col min="5889" max="5889" width="27.140625" bestFit="1" customWidth="1"/>
    <col min="5890" max="5890" width="5.28515625" customWidth="1"/>
    <col min="5891" max="5893" width="43.5703125" bestFit="1" customWidth="1"/>
    <col min="6145" max="6145" width="27.140625" bestFit="1" customWidth="1"/>
    <col min="6146" max="6146" width="5.28515625" customWidth="1"/>
    <col min="6147" max="6149" width="43.5703125" bestFit="1" customWidth="1"/>
    <col min="6401" max="6401" width="27.140625" bestFit="1" customWidth="1"/>
    <col min="6402" max="6402" width="5.28515625" customWidth="1"/>
    <col min="6403" max="6405" width="43.5703125" bestFit="1" customWidth="1"/>
    <col min="6657" max="6657" width="27.140625" bestFit="1" customWidth="1"/>
    <col min="6658" max="6658" width="5.28515625" customWidth="1"/>
    <col min="6659" max="6661" width="43.5703125" bestFit="1" customWidth="1"/>
    <col min="6913" max="6913" width="27.140625" bestFit="1" customWidth="1"/>
    <col min="6914" max="6914" width="5.28515625" customWidth="1"/>
    <col min="6915" max="6917" width="43.5703125" bestFit="1" customWidth="1"/>
    <col min="7169" max="7169" width="27.140625" bestFit="1" customWidth="1"/>
    <col min="7170" max="7170" width="5.28515625" customWidth="1"/>
    <col min="7171" max="7173" width="43.5703125" bestFit="1" customWidth="1"/>
    <col min="7425" max="7425" width="27.140625" bestFit="1" customWidth="1"/>
    <col min="7426" max="7426" width="5.28515625" customWidth="1"/>
    <col min="7427" max="7429" width="43.5703125" bestFit="1" customWidth="1"/>
    <col min="7681" max="7681" width="27.140625" bestFit="1" customWidth="1"/>
    <col min="7682" max="7682" width="5.28515625" customWidth="1"/>
    <col min="7683" max="7685" width="43.5703125" bestFit="1" customWidth="1"/>
    <col min="7937" max="7937" width="27.140625" bestFit="1" customWidth="1"/>
    <col min="7938" max="7938" width="5.28515625" customWidth="1"/>
    <col min="7939" max="7941" width="43.5703125" bestFit="1" customWidth="1"/>
    <col min="8193" max="8193" width="27.140625" bestFit="1" customWidth="1"/>
    <col min="8194" max="8194" width="5.28515625" customWidth="1"/>
    <col min="8195" max="8197" width="43.5703125" bestFit="1" customWidth="1"/>
    <col min="8449" max="8449" width="27.140625" bestFit="1" customWidth="1"/>
    <col min="8450" max="8450" width="5.28515625" customWidth="1"/>
    <col min="8451" max="8453" width="43.5703125" bestFit="1" customWidth="1"/>
    <col min="8705" max="8705" width="27.140625" bestFit="1" customWidth="1"/>
    <col min="8706" max="8706" width="5.28515625" customWidth="1"/>
    <col min="8707" max="8709" width="43.5703125" bestFit="1" customWidth="1"/>
    <col min="8961" max="8961" width="27.140625" bestFit="1" customWidth="1"/>
    <col min="8962" max="8962" width="5.28515625" customWidth="1"/>
    <col min="8963" max="8965" width="43.5703125" bestFit="1" customWidth="1"/>
    <col min="9217" max="9217" width="27.140625" bestFit="1" customWidth="1"/>
    <col min="9218" max="9218" width="5.28515625" customWidth="1"/>
    <col min="9219" max="9221" width="43.5703125" bestFit="1" customWidth="1"/>
    <col min="9473" max="9473" width="27.140625" bestFit="1" customWidth="1"/>
    <col min="9474" max="9474" width="5.28515625" customWidth="1"/>
    <col min="9475" max="9477" width="43.5703125" bestFit="1" customWidth="1"/>
    <col min="9729" max="9729" width="27.140625" bestFit="1" customWidth="1"/>
    <col min="9730" max="9730" width="5.28515625" customWidth="1"/>
    <col min="9731" max="9733" width="43.5703125" bestFit="1" customWidth="1"/>
    <col min="9985" max="9985" width="27.140625" bestFit="1" customWidth="1"/>
    <col min="9986" max="9986" width="5.28515625" customWidth="1"/>
    <col min="9987" max="9989" width="43.5703125" bestFit="1" customWidth="1"/>
    <col min="10241" max="10241" width="27.140625" bestFit="1" customWidth="1"/>
    <col min="10242" max="10242" width="5.28515625" customWidth="1"/>
    <col min="10243" max="10245" width="43.5703125" bestFit="1" customWidth="1"/>
    <col min="10497" max="10497" width="27.140625" bestFit="1" customWidth="1"/>
    <col min="10498" max="10498" width="5.28515625" customWidth="1"/>
    <col min="10499" max="10501" width="43.5703125" bestFit="1" customWidth="1"/>
    <col min="10753" max="10753" width="27.140625" bestFit="1" customWidth="1"/>
    <col min="10754" max="10754" width="5.28515625" customWidth="1"/>
    <col min="10755" max="10757" width="43.5703125" bestFit="1" customWidth="1"/>
    <col min="11009" max="11009" width="27.140625" bestFit="1" customWidth="1"/>
    <col min="11010" max="11010" width="5.28515625" customWidth="1"/>
    <col min="11011" max="11013" width="43.5703125" bestFit="1" customWidth="1"/>
    <col min="11265" max="11265" width="27.140625" bestFit="1" customWidth="1"/>
    <col min="11266" max="11266" width="5.28515625" customWidth="1"/>
    <col min="11267" max="11269" width="43.5703125" bestFit="1" customWidth="1"/>
    <col min="11521" max="11521" width="27.140625" bestFit="1" customWidth="1"/>
    <col min="11522" max="11522" width="5.28515625" customWidth="1"/>
    <col min="11523" max="11525" width="43.5703125" bestFit="1" customWidth="1"/>
    <col min="11777" max="11777" width="27.140625" bestFit="1" customWidth="1"/>
    <col min="11778" max="11778" width="5.28515625" customWidth="1"/>
    <col min="11779" max="11781" width="43.5703125" bestFit="1" customWidth="1"/>
    <col min="12033" max="12033" width="27.140625" bestFit="1" customWidth="1"/>
    <col min="12034" max="12034" width="5.28515625" customWidth="1"/>
    <col min="12035" max="12037" width="43.5703125" bestFit="1" customWidth="1"/>
    <col min="12289" max="12289" width="27.140625" bestFit="1" customWidth="1"/>
    <col min="12290" max="12290" width="5.28515625" customWidth="1"/>
    <col min="12291" max="12293" width="43.5703125" bestFit="1" customWidth="1"/>
    <col min="12545" max="12545" width="27.140625" bestFit="1" customWidth="1"/>
    <col min="12546" max="12546" width="5.28515625" customWidth="1"/>
    <col min="12547" max="12549" width="43.5703125" bestFit="1" customWidth="1"/>
    <col min="12801" max="12801" width="27.140625" bestFit="1" customWidth="1"/>
    <col min="12802" max="12802" width="5.28515625" customWidth="1"/>
    <col min="12803" max="12805" width="43.5703125" bestFit="1" customWidth="1"/>
    <col min="13057" max="13057" width="27.140625" bestFit="1" customWidth="1"/>
    <col min="13058" max="13058" width="5.28515625" customWidth="1"/>
    <col min="13059" max="13061" width="43.5703125" bestFit="1" customWidth="1"/>
    <col min="13313" max="13313" width="27.140625" bestFit="1" customWidth="1"/>
    <col min="13314" max="13314" width="5.28515625" customWidth="1"/>
    <col min="13315" max="13317" width="43.5703125" bestFit="1" customWidth="1"/>
    <col min="13569" max="13569" width="27.140625" bestFit="1" customWidth="1"/>
    <col min="13570" max="13570" width="5.28515625" customWidth="1"/>
    <col min="13571" max="13573" width="43.5703125" bestFit="1" customWidth="1"/>
    <col min="13825" max="13825" width="27.140625" bestFit="1" customWidth="1"/>
    <col min="13826" max="13826" width="5.28515625" customWidth="1"/>
    <col min="13827" max="13829" width="43.5703125" bestFit="1" customWidth="1"/>
    <col min="14081" max="14081" width="27.140625" bestFit="1" customWidth="1"/>
    <col min="14082" max="14082" width="5.28515625" customWidth="1"/>
    <col min="14083" max="14085" width="43.5703125" bestFit="1" customWidth="1"/>
    <col min="14337" max="14337" width="27.140625" bestFit="1" customWidth="1"/>
    <col min="14338" max="14338" width="5.28515625" customWidth="1"/>
    <col min="14339" max="14341" width="43.5703125" bestFit="1" customWidth="1"/>
    <col min="14593" max="14593" width="27.140625" bestFit="1" customWidth="1"/>
    <col min="14594" max="14594" width="5.28515625" customWidth="1"/>
    <col min="14595" max="14597" width="43.5703125" bestFit="1" customWidth="1"/>
    <col min="14849" max="14849" width="27.140625" bestFit="1" customWidth="1"/>
    <col min="14850" max="14850" width="5.28515625" customWidth="1"/>
    <col min="14851" max="14853" width="43.5703125" bestFit="1" customWidth="1"/>
    <col min="15105" max="15105" width="27.140625" bestFit="1" customWidth="1"/>
    <col min="15106" max="15106" width="5.28515625" customWidth="1"/>
    <col min="15107" max="15109" width="43.5703125" bestFit="1" customWidth="1"/>
    <col min="15361" max="15361" width="27.140625" bestFit="1" customWidth="1"/>
    <col min="15362" max="15362" width="5.28515625" customWidth="1"/>
    <col min="15363" max="15365" width="43.5703125" bestFit="1" customWidth="1"/>
    <col min="15617" max="15617" width="27.140625" bestFit="1" customWidth="1"/>
    <col min="15618" max="15618" width="5.28515625" customWidth="1"/>
    <col min="15619" max="15621" width="43.5703125" bestFit="1" customWidth="1"/>
    <col min="15873" max="15873" width="27.140625" bestFit="1" customWidth="1"/>
    <col min="15874" max="15874" width="5.28515625" customWidth="1"/>
    <col min="15875" max="15877" width="43.5703125" bestFit="1" customWidth="1"/>
    <col min="16129" max="16129" width="27.140625" bestFit="1" customWidth="1"/>
    <col min="16130" max="16130" width="5.28515625" customWidth="1"/>
    <col min="16131" max="16133" width="43.5703125" bestFit="1" customWidth="1"/>
  </cols>
  <sheetData>
    <row r="1" spans="1:5">
      <c r="A1" t="s">
        <v>21</v>
      </c>
      <c r="B1" s="102"/>
    </row>
    <row r="2" spans="1:5">
      <c r="A2" s="103"/>
      <c r="B2" s="102" t="s">
        <v>22</v>
      </c>
    </row>
    <row r="3" spans="1:5">
      <c r="A3" s="103"/>
      <c r="B3" s="102"/>
    </row>
    <row r="4" spans="1:5">
      <c r="B4" s="102" t="s">
        <v>15</v>
      </c>
      <c r="C4" s="104" t="s">
        <v>23</v>
      </c>
      <c r="D4" s="104" t="s">
        <v>24</v>
      </c>
      <c r="E4" s="104" t="s">
        <v>25</v>
      </c>
    </row>
    <row r="5" spans="1:5">
      <c r="B5" s="102" t="s">
        <v>16</v>
      </c>
      <c r="C5" s="104" t="s">
        <v>21</v>
      </c>
      <c r="D5" s="104" t="s">
        <v>26</v>
      </c>
      <c r="E5" s="104" t="s">
        <v>27</v>
      </c>
    </row>
    <row r="6" spans="1:5">
      <c r="A6" s="105" t="s">
        <v>28</v>
      </c>
      <c r="B6" s="102" t="s">
        <v>17</v>
      </c>
      <c r="C6" s="105" t="s">
        <v>29</v>
      </c>
      <c r="D6" s="105" t="s">
        <v>29</v>
      </c>
      <c r="E6" s="105" t="s">
        <v>29</v>
      </c>
    </row>
    <row r="7" spans="1:5">
      <c r="A7" s="106" t="s">
        <v>154</v>
      </c>
      <c r="B7" s="102" t="s">
        <v>18</v>
      </c>
      <c r="C7" s="107" t="s">
        <v>8</v>
      </c>
      <c r="D7" s="107" t="s">
        <v>8</v>
      </c>
      <c r="E7" s="107" t="s">
        <v>8</v>
      </c>
    </row>
    <row r="8" spans="1:5">
      <c r="A8" s="108" t="s">
        <v>150</v>
      </c>
      <c r="B8" s="102" t="s">
        <v>19</v>
      </c>
      <c r="C8" s="109"/>
      <c r="D8" s="109"/>
      <c r="E8" s="109"/>
    </row>
    <row r="9" spans="1:5">
      <c r="A9" s="110" t="s">
        <v>155</v>
      </c>
      <c r="B9" s="102" t="s">
        <v>20</v>
      </c>
      <c r="C9" s="111"/>
      <c r="D9" s="111"/>
      <c r="E9" s="111"/>
    </row>
    <row r="10" spans="1:5">
      <c r="A10" s="222" t="s">
        <v>151</v>
      </c>
      <c r="B10" s="102" t="s">
        <v>30</v>
      </c>
      <c r="C10" s="109"/>
      <c r="D10" s="109"/>
      <c r="E10" s="109"/>
    </row>
    <row r="11" spans="1:5">
      <c r="A11" s="201" t="s">
        <v>151</v>
      </c>
      <c r="B11" s="102" t="s">
        <v>31</v>
      </c>
      <c r="C11" s="112"/>
      <c r="D11" s="112"/>
      <c r="E11" s="112"/>
    </row>
    <row r="12" spans="1:5">
      <c r="A12" s="221" t="s">
        <v>151</v>
      </c>
      <c r="B12" s="102" t="s">
        <v>32</v>
      </c>
      <c r="C12" s="112"/>
      <c r="D12" s="112"/>
      <c r="E12" s="112"/>
    </row>
    <row r="13" spans="1:5">
      <c r="A13" s="112"/>
      <c r="B13" s="102" t="s">
        <v>33</v>
      </c>
      <c r="C13" s="105" t="s">
        <v>34</v>
      </c>
      <c r="D13" s="105" t="s">
        <v>34</v>
      </c>
      <c r="E13" s="105" t="s">
        <v>34</v>
      </c>
    </row>
    <row r="14" spans="1:5">
      <c r="B14" s="102" t="s">
        <v>35</v>
      </c>
      <c r="C14" s="113" t="s">
        <v>36</v>
      </c>
      <c r="D14" s="113" t="s">
        <v>36</v>
      </c>
      <c r="E14" s="113" t="s">
        <v>36</v>
      </c>
    </row>
    <row r="15" spans="1:5">
      <c r="B15" s="102" t="s">
        <v>37</v>
      </c>
      <c r="C15" s="114" t="s">
        <v>38</v>
      </c>
      <c r="D15" s="114" t="s">
        <v>38</v>
      </c>
      <c r="E15" s="114" t="s">
        <v>38</v>
      </c>
    </row>
    <row r="16" spans="1:5">
      <c r="B16" s="102" t="s">
        <v>39</v>
      </c>
      <c r="C16" s="114" t="s">
        <v>40</v>
      </c>
      <c r="D16" s="114" t="s">
        <v>40</v>
      </c>
      <c r="E16" s="114" t="s">
        <v>40</v>
      </c>
    </row>
    <row r="17" spans="2:5">
      <c r="B17" s="102" t="s">
        <v>41</v>
      </c>
      <c r="C17" s="114"/>
      <c r="D17" s="114"/>
      <c r="E17" s="114"/>
    </row>
    <row r="18" spans="2:5">
      <c r="B18" s="102" t="s">
        <v>42</v>
      </c>
      <c r="C18" s="113" t="s">
        <v>43</v>
      </c>
      <c r="D18" s="113" t="s">
        <v>151</v>
      </c>
      <c r="E18" s="113" t="s">
        <v>43</v>
      </c>
    </row>
    <row r="19" spans="2:5">
      <c r="B19" s="102" t="s">
        <v>44</v>
      </c>
      <c r="C19" s="114" t="s">
        <v>45</v>
      </c>
      <c r="D19" s="114" t="s">
        <v>151</v>
      </c>
      <c r="E19" s="114" t="s">
        <v>45</v>
      </c>
    </row>
    <row r="20" spans="2:5">
      <c r="B20" s="102" t="s">
        <v>46</v>
      </c>
      <c r="C20" s="114" t="s">
        <v>47</v>
      </c>
      <c r="D20" s="114" t="s">
        <v>151</v>
      </c>
      <c r="E20" s="114" t="s">
        <v>47</v>
      </c>
    </row>
    <row r="21" spans="2:5">
      <c r="B21" s="102" t="s">
        <v>48</v>
      </c>
      <c r="C21" s="115"/>
      <c r="D21" s="115"/>
      <c r="E21" s="115"/>
    </row>
    <row r="22" spans="2:5">
      <c r="B22" s="102" t="s">
        <v>49</v>
      </c>
      <c r="C22" s="112"/>
      <c r="D22" s="112"/>
      <c r="E22" s="112"/>
    </row>
    <row r="23" spans="2:5">
      <c r="B23" s="102" t="s">
        <v>50</v>
      </c>
      <c r="C23" s="112"/>
      <c r="D23" s="112"/>
      <c r="E23" s="112"/>
    </row>
    <row r="24" spans="2:5">
      <c r="B24" s="102" t="s">
        <v>51</v>
      </c>
      <c r="C24" s="116" t="s">
        <v>52</v>
      </c>
      <c r="D24" s="116" t="s">
        <v>52</v>
      </c>
      <c r="E24" s="116" t="s">
        <v>52</v>
      </c>
    </row>
    <row r="25" spans="2:5">
      <c r="B25" s="102" t="s">
        <v>53</v>
      </c>
      <c r="C25" s="117" t="s">
        <v>54</v>
      </c>
      <c r="D25" s="117" t="s">
        <v>54</v>
      </c>
      <c r="E25" s="117" t="s">
        <v>54</v>
      </c>
    </row>
    <row r="26" spans="2:5">
      <c r="B26" s="102" t="s">
        <v>55</v>
      </c>
      <c r="C26" s="118" t="s">
        <v>56</v>
      </c>
      <c r="D26" s="118" t="s">
        <v>56</v>
      </c>
      <c r="E26" s="118" t="s">
        <v>56</v>
      </c>
    </row>
    <row r="27" spans="2:5">
      <c r="B27" s="102" t="s">
        <v>57</v>
      </c>
      <c r="C27" s="118" t="s">
        <v>58</v>
      </c>
      <c r="D27" s="118" t="s">
        <v>58</v>
      </c>
      <c r="E27" s="118" t="s">
        <v>58</v>
      </c>
    </row>
    <row r="28" spans="2:5">
      <c r="B28" s="102" t="s">
        <v>59</v>
      </c>
      <c r="C28" s="118" t="s">
        <v>60</v>
      </c>
      <c r="D28" s="118" t="s">
        <v>60</v>
      </c>
      <c r="E28" s="118" t="s">
        <v>60</v>
      </c>
    </row>
    <row r="29" spans="2:5">
      <c r="B29" s="102" t="s">
        <v>61</v>
      </c>
      <c r="C29" s="118" t="s">
        <v>62</v>
      </c>
      <c r="D29" s="118" t="s">
        <v>62</v>
      </c>
      <c r="E29" s="118" t="s">
        <v>62</v>
      </c>
    </row>
    <row r="30" spans="2:5">
      <c r="B30" s="102" t="s">
        <v>63</v>
      </c>
      <c r="C30" s="118" t="s">
        <v>64</v>
      </c>
      <c r="D30" s="118" t="s">
        <v>64</v>
      </c>
      <c r="E30" s="118" t="s">
        <v>64</v>
      </c>
    </row>
    <row r="31" spans="2:5">
      <c r="B31" s="102" t="s">
        <v>65</v>
      </c>
      <c r="C31" s="118"/>
      <c r="D31" s="118"/>
      <c r="E31" s="118"/>
    </row>
    <row r="32" spans="2:5">
      <c r="B32" s="102" t="s">
        <v>66</v>
      </c>
      <c r="C32" s="119" t="s">
        <v>67</v>
      </c>
      <c r="D32" s="119" t="s">
        <v>151</v>
      </c>
      <c r="E32" s="119" t="s">
        <v>67</v>
      </c>
    </row>
    <row r="33" spans="2:5">
      <c r="B33" s="102" t="s">
        <v>68</v>
      </c>
      <c r="C33" s="120" t="s">
        <v>16</v>
      </c>
      <c r="D33" s="120" t="s">
        <v>151</v>
      </c>
      <c r="E33" s="120" t="s">
        <v>16</v>
      </c>
    </row>
    <row r="34" spans="2:5">
      <c r="B34" s="102" t="s">
        <v>69</v>
      </c>
      <c r="C34" s="121" t="s">
        <v>70</v>
      </c>
      <c r="D34" s="120" t="s">
        <v>151</v>
      </c>
      <c r="E34" s="121" t="s">
        <v>70</v>
      </c>
    </row>
    <row r="35" spans="2:5">
      <c r="B35" s="102" t="s">
        <v>71</v>
      </c>
      <c r="C35" s="121" t="s">
        <v>72</v>
      </c>
      <c r="D35" s="120" t="s">
        <v>151</v>
      </c>
      <c r="E35" s="121" t="s">
        <v>72</v>
      </c>
    </row>
    <row r="36" spans="2:5">
      <c r="B36" s="102" t="s">
        <v>73</v>
      </c>
      <c r="C36" s="120" t="s">
        <v>18</v>
      </c>
      <c r="D36" s="120" t="s">
        <v>151</v>
      </c>
      <c r="E36" s="120" t="s">
        <v>18</v>
      </c>
    </row>
    <row r="37" spans="2:5">
      <c r="B37" s="102" t="s">
        <v>74</v>
      </c>
      <c r="C37" s="120" t="s">
        <v>19</v>
      </c>
      <c r="D37" s="120" t="s">
        <v>151</v>
      </c>
      <c r="E37" s="120" t="s">
        <v>19</v>
      </c>
    </row>
    <row r="38" spans="2:5">
      <c r="B38" s="102" t="s">
        <v>75</v>
      </c>
      <c r="C38" s="122"/>
      <c r="D38" s="122"/>
      <c r="E38" s="122"/>
    </row>
    <row r="39" spans="2:5">
      <c r="B39" s="102" t="s">
        <v>76</v>
      </c>
      <c r="C39" s="112"/>
      <c r="D39" s="112"/>
      <c r="E39" s="112"/>
    </row>
    <row r="40" spans="2:5">
      <c r="B40" s="102" t="s">
        <v>77</v>
      </c>
      <c r="C40" s="112"/>
      <c r="D40" s="112"/>
      <c r="E40" s="112"/>
    </row>
    <row r="41" spans="2:5">
      <c r="B41" s="102" t="s">
        <v>78</v>
      </c>
      <c r="C41" s="105" t="s">
        <v>79</v>
      </c>
      <c r="D41" s="105" t="s">
        <v>79</v>
      </c>
      <c r="E41" s="105" t="s">
        <v>79</v>
      </c>
    </row>
    <row r="42" spans="2:5">
      <c r="B42" s="102" t="s">
        <v>80</v>
      </c>
      <c r="C42" s="123" t="s">
        <v>81</v>
      </c>
      <c r="D42" s="123" t="s">
        <v>81</v>
      </c>
      <c r="E42" s="123" t="s">
        <v>81</v>
      </c>
    </row>
    <row r="43" spans="2:5">
      <c r="B43" s="102" t="s">
        <v>82</v>
      </c>
      <c r="C43" s="124" t="s">
        <v>83</v>
      </c>
      <c r="D43" s="124" t="s">
        <v>83</v>
      </c>
      <c r="E43" s="124" t="s">
        <v>83</v>
      </c>
    </row>
    <row r="44" spans="2:5">
      <c r="B44" s="102" t="s">
        <v>84</v>
      </c>
      <c r="C44" s="124"/>
      <c r="D44" s="124"/>
      <c r="E44" s="124"/>
    </row>
    <row r="45" spans="2:5">
      <c r="B45" s="102" t="s">
        <v>85</v>
      </c>
      <c r="C45" s="125" t="s">
        <v>16</v>
      </c>
      <c r="D45" s="125" t="s">
        <v>151</v>
      </c>
      <c r="E45" s="125" t="s">
        <v>16</v>
      </c>
    </row>
    <row r="46" spans="2:5">
      <c r="B46" s="102" t="s">
        <v>86</v>
      </c>
      <c r="C46" s="126" t="s">
        <v>18</v>
      </c>
      <c r="D46" s="126" t="s">
        <v>151</v>
      </c>
      <c r="E46" s="126" t="s">
        <v>18</v>
      </c>
    </row>
    <row r="47" spans="2:5">
      <c r="B47" s="102" t="s">
        <v>87</v>
      </c>
      <c r="C47" s="127"/>
      <c r="D47" s="127"/>
      <c r="E47" s="127"/>
    </row>
    <row r="48" spans="2:5">
      <c r="B48" s="102" t="s">
        <v>88</v>
      </c>
      <c r="C48" s="112"/>
      <c r="D48" s="112"/>
      <c r="E48" s="112"/>
    </row>
    <row r="49" spans="2:5">
      <c r="B49" s="102" t="s">
        <v>89</v>
      </c>
      <c r="C49" s="112"/>
      <c r="D49" s="112"/>
      <c r="E49" s="112"/>
    </row>
    <row r="50" spans="2:5">
      <c r="B50" s="102" t="s">
        <v>90</v>
      </c>
      <c r="C50" s="105" t="s">
        <v>91</v>
      </c>
      <c r="D50" s="105" t="s">
        <v>91</v>
      </c>
      <c r="E50" s="105" t="s">
        <v>91</v>
      </c>
    </row>
    <row r="51" spans="2:5">
      <c r="B51" s="102" t="s">
        <v>92</v>
      </c>
      <c r="C51" s="125" t="s">
        <v>17</v>
      </c>
      <c r="D51" s="125" t="s">
        <v>18</v>
      </c>
      <c r="E51" s="125" t="s">
        <v>18</v>
      </c>
    </row>
    <row r="52" spans="2:5">
      <c r="B52" s="102" t="s">
        <v>93</v>
      </c>
      <c r="C52" s="124"/>
      <c r="D52" s="124"/>
      <c r="E52" s="124"/>
    </row>
    <row r="53" spans="2:5">
      <c r="B53" s="102" t="s">
        <v>94</v>
      </c>
      <c r="C53" s="128"/>
      <c r="D53" s="128"/>
      <c r="E53" s="128"/>
    </row>
    <row r="54" spans="2:5">
      <c r="B54" s="102" t="s">
        <v>95</v>
      </c>
      <c r="C54" s="127"/>
      <c r="D54" s="127"/>
      <c r="E54" s="127"/>
    </row>
    <row r="55" spans="2:5">
      <c r="B55" s="102" t="s">
        <v>96</v>
      </c>
      <c r="C55" s="129"/>
      <c r="D55" s="129"/>
      <c r="E55" s="129"/>
    </row>
    <row r="56" spans="2:5">
      <c r="B56" s="102" t="s">
        <v>97</v>
      </c>
      <c r="C56" s="129"/>
      <c r="D56" s="129"/>
      <c r="E56" s="129"/>
    </row>
    <row r="57" spans="2:5">
      <c r="B57" s="102" t="s">
        <v>98</v>
      </c>
      <c r="C57" s="105" t="s">
        <v>99</v>
      </c>
      <c r="D57" s="105" t="s">
        <v>99</v>
      </c>
      <c r="E57" s="105" t="s">
        <v>100</v>
      </c>
    </row>
    <row r="58" spans="2:5">
      <c r="B58" s="102" t="s">
        <v>101</v>
      </c>
      <c r="C58" s="130" t="s">
        <v>102</v>
      </c>
      <c r="D58" s="130" t="s">
        <v>103</v>
      </c>
      <c r="E58" s="130" t="s">
        <v>104</v>
      </c>
    </row>
    <row r="59" spans="2:5">
      <c r="B59" s="102" t="s">
        <v>105</v>
      </c>
      <c r="C59" s="131" t="s">
        <v>106</v>
      </c>
      <c r="D59" s="131" t="s">
        <v>107</v>
      </c>
      <c r="E59" s="148" t="s">
        <v>144</v>
      </c>
    </row>
    <row r="60" spans="2:5">
      <c r="B60" s="102" t="s">
        <v>108</v>
      </c>
      <c r="C60" s="131" t="s">
        <v>109</v>
      </c>
      <c r="D60" s="131" t="s">
        <v>109</v>
      </c>
      <c r="E60" s="148" t="s">
        <v>144</v>
      </c>
    </row>
    <row r="61" spans="2:5">
      <c r="B61" s="102" t="s">
        <v>110</v>
      </c>
      <c r="C61" s="132" t="s">
        <v>109</v>
      </c>
      <c r="D61" s="132" t="s">
        <v>109</v>
      </c>
      <c r="E61" s="132"/>
    </row>
    <row r="62" spans="2:5">
      <c r="B62" s="102" t="s">
        <v>111</v>
      </c>
      <c r="C62" s="133" t="s">
        <v>112</v>
      </c>
      <c r="D62" s="133" t="s">
        <v>151</v>
      </c>
      <c r="E62" s="134" t="s">
        <v>113</v>
      </c>
    </row>
    <row r="63" spans="2:5">
      <c r="B63" s="102" t="s">
        <v>114</v>
      </c>
      <c r="C63" s="135" t="s">
        <v>115</v>
      </c>
      <c r="D63" s="135" t="s">
        <v>151</v>
      </c>
      <c r="E63" s="135" t="s">
        <v>117</v>
      </c>
    </row>
    <row r="64" spans="2:5">
      <c r="B64" s="102" t="s">
        <v>116</v>
      </c>
      <c r="C64" s="136" t="s">
        <v>117</v>
      </c>
      <c r="D64" s="136" t="s">
        <v>117</v>
      </c>
      <c r="E64" s="135" t="s">
        <v>117</v>
      </c>
    </row>
    <row r="65" spans="2:5">
      <c r="B65" s="102" t="s">
        <v>118</v>
      </c>
      <c r="C65" s="137"/>
      <c r="D65" s="137"/>
      <c r="E65" s="137"/>
    </row>
    <row r="66" spans="2:5">
      <c r="B66" s="102" t="s">
        <v>119</v>
      </c>
      <c r="C66" s="112"/>
      <c r="D66" s="112"/>
      <c r="E66" s="112"/>
    </row>
    <row r="67" spans="2:5">
      <c r="B67" s="102" t="s">
        <v>120</v>
      </c>
      <c r="C67" s="112"/>
      <c r="D67" s="112"/>
      <c r="E67" s="112"/>
    </row>
    <row r="68" spans="2:5">
      <c r="B68" s="102" t="s">
        <v>121</v>
      </c>
      <c r="C68" s="105" t="s">
        <v>109</v>
      </c>
      <c r="D68" s="105" t="s">
        <v>109</v>
      </c>
      <c r="E68" s="105" t="s">
        <v>122</v>
      </c>
    </row>
    <row r="69" spans="2:5">
      <c r="B69" s="102" t="s">
        <v>123</v>
      </c>
      <c r="C69" s="138" t="s">
        <v>109</v>
      </c>
      <c r="D69" s="138" t="s">
        <v>109</v>
      </c>
      <c r="E69" s="138" t="s">
        <v>124</v>
      </c>
    </row>
    <row r="70" spans="2:5">
      <c r="B70" s="102" t="s">
        <v>125</v>
      </c>
      <c r="C70" s="139" t="s">
        <v>109</v>
      </c>
      <c r="D70" s="139" t="s">
        <v>109</v>
      </c>
      <c r="E70" s="149" t="s">
        <v>144</v>
      </c>
    </row>
    <row r="71" spans="2:5">
      <c r="B71" s="102" t="s">
        <v>126</v>
      </c>
      <c r="C71" s="139" t="s">
        <v>109</v>
      </c>
      <c r="D71" s="139" t="s">
        <v>109</v>
      </c>
      <c r="E71" s="149" t="s">
        <v>144</v>
      </c>
    </row>
    <row r="72" spans="2:5">
      <c r="B72" s="102" t="s">
        <v>127</v>
      </c>
      <c r="C72" s="140" t="s">
        <v>109</v>
      </c>
      <c r="D72" s="140" t="s">
        <v>109</v>
      </c>
      <c r="E72" s="140"/>
    </row>
    <row r="73" spans="2:5">
      <c r="B73" s="102" t="s">
        <v>128</v>
      </c>
      <c r="C73" s="141" t="s">
        <v>109</v>
      </c>
      <c r="D73" s="141" t="s">
        <v>109</v>
      </c>
      <c r="E73" s="141" t="s">
        <v>113</v>
      </c>
    </row>
    <row r="74" spans="2:5">
      <c r="B74" s="102" t="s">
        <v>129</v>
      </c>
      <c r="C74" s="142" t="s">
        <v>109</v>
      </c>
      <c r="D74" s="142" t="s">
        <v>109</v>
      </c>
      <c r="E74" s="150" t="s">
        <v>144</v>
      </c>
    </row>
    <row r="75" spans="2:5">
      <c r="B75" s="102" t="s">
        <v>130</v>
      </c>
      <c r="C75" s="142" t="s">
        <v>109</v>
      </c>
      <c r="D75" s="142" t="s">
        <v>109</v>
      </c>
      <c r="E75" s="150" t="s">
        <v>144</v>
      </c>
    </row>
    <row r="76" spans="2:5">
      <c r="B76" s="102" t="s">
        <v>131</v>
      </c>
      <c r="C76" s="143" t="s">
        <v>109</v>
      </c>
      <c r="D76" s="143" t="s">
        <v>109</v>
      </c>
      <c r="E76" s="143"/>
    </row>
    <row r="77" spans="2:5">
      <c r="B77" s="102" t="s">
        <v>132</v>
      </c>
    </row>
    <row r="78" spans="2:5">
      <c r="B78" s="102" t="s">
        <v>133</v>
      </c>
    </row>
    <row r="79" spans="2:5">
      <c r="B79" s="102" t="s">
        <v>134</v>
      </c>
    </row>
    <row r="80" spans="2:5">
      <c r="B80" s="102" t="s">
        <v>135</v>
      </c>
    </row>
    <row r="81" spans="2:2">
      <c r="B81" s="102" t="s">
        <v>136</v>
      </c>
    </row>
    <row r="82" spans="2:2">
      <c r="B82" s="102" t="s">
        <v>137</v>
      </c>
    </row>
    <row r="83" spans="2:2">
      <c r="B83" s="102" t="s">
        <v>138</v>
      </c>
    </row>
  </sheetData>
  <sheetProtection algorithmName="SHA-512" hashValue="00ZaEV4HTUUMtsgO9DSBVb0zxFKX44xRQYfdh73wrWG8+quEbs27cw8ixX9VJ5st8GJRWvkARwChJrPA+mEHUw==" saltValue="Fa4kjDN+iD1XLliQy2Wmcg==" spinCount="100000" sheet="1" objects="1" scenarios="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E994-1CC2-418E-A0D8-CDFD9F0A3FDF}">
  <dimension ref="A1:I22"/>
  <sheetViews>
    <sheetView showGridLines="0" showRowColHeaders="0" workbookViewId="0">
      <pane ySplit="4" topLeftCell="A5" activePane="bottomLeft" state="frozen"/>
      <selection activeCell="B3" sqref="B3:J3"/>
      <selection pane="bottomLeft" activeCell="I39" sqref="I39"/>
    </sheetView>
  </sheetViews>
  <sheetFormatPr defaultRowHeight="12.75"/>
  <cols>
    <col min="1" max="1" width="44.42578125" hidden="1" customWidth="1"/>
    <col min="2" max="2" width="6.42578125" style="51" hidden="1" customWidth="1"/>
    <col min="3" max="5" width="3.7109375" style="51" hidden="1" customWidth="1"/>
    <col min="6" max="6" width="5.7109375" style="51" hidden="1" customWidth="1"/>
    <col min="7" max="7" width="3.7109375" hidden="1" customWidth="1"/>
    <col min="8" max="8" width="3.7109375" customWidth="1"/>
    <col min="9" max="9" width="48" style="53" customWidth="1"/>
    <col min="257" max="257" width="44.42578125" customWidth="1"/>
    <col min="258" max="258" width="8.85546875" bestFit="1" customWidth="1"/>
    <col min="259" max="261" width="3.7109375" customWidth="1"/>
    <col min="262" max="262" width="6.7109375" bestFit="1" customWidth="1"/>
    <col min="263" max="263" width="3.7109375" customWidth="1"/>
    <col min="264" max="264" width="6.7109375" customWidth="1"/>
    <col min="265" max="265" width="43.5703125" bestFit="1" customWidth="1"/>
    <col min="513" max="513" width="44.42578125" customWidth="1"/>
    <col min="514" max="514" width="8.85546875" bestFit="1" customWidth="1"/>
    <col min="515" max="517" width="3.7109375" customWidth="1"/>
    <col min="518" max="518" width="6.7109375" bestFit="1" customWidth="1"/>
    <col min="519" max="519" width="3.7109375" customWidth="1"/>
    <col min="520" max="520" width="6.7109375" customWidth="1"/>
    <col min="521" max="521" width="43.5703125" bestFit="1" customWidth="1"/>
    <col min="769" max="769" width="44.42578125" customWidth="1"/>
    <col min="770" max="770" width="8.85546875" bestFit="1" customWidth="1"/>
    <col min="771" max="773" width="3.7109375" customWidth="1"/>
    <col min="774" max="774" width="6.7109375" bestFit="1" customWidth="1"/>
    <col min="775" max="775" width="3.7109375" customWidth="1"/>
    <col min="776" max="776" width="6.7109375" customWidth="1"/>
    <col min="777" max="777" width="43.5703125" bestFit="1" customWidth="1"/>
    <col min="1025" max="1025" width="44.42578125" customWidth="1"/>
    <col min="1026" max="1026" width="8.85546875" bestFit="1" customWidth="1"/>
    <col min="1027" max="1029" width="3.7109375" customWidth="1"/>
    <col min="1030" max="1030" width="6.7109375" bestFit="1" customWidth="1"/>
    <col min="1031" max="1031" width="3.7109375" customWidth="1"/>
    <col min="1032" max="1032" width="6.7109375" customWidth="1"/>
    <col min="1033" max="1033" width="43.5703125" bestFit="1" customWidth="1"/>
    <col min="1281" max="1281" width="44.42578125" customWidth="1"/>
    <col min="1282" max="1282" width="8.85546875" bestFit="1" customWidth="1"/>
    <col min="1283" max="1285" width="3.7109375" customWidth="1"/>
    <col min="1286" max="1286" width="6.7109375" bestFit="1" customWidth="1"/>
    <col min="1287" max="1287" width="3.7109375" customWidth="1"/>
    <col min="1288" max="1288" width="6.7109375" customWidth="1"/>
    <col min="1289" max="1289" width="43.5703125" bestFit="1" customWidth="1"/>
    <col min="1537" max="1537" width="44.42578125" customWidth="1"/>
    <col min="1538" max="1538" width="8.85546875" bestFit="1" customWidth="1"/>
    <col min="1539" max="1541" width="3.7109375" customWidth="1"/>
    <col min="1542" max="1542" width="6.7109375" bestFit="1" customWidth="1"/>
    <col min="1543" max="1543" width="3.7109375" customWidth="1"/>
    <col min="1544" max="1544" width="6.7109375" customWidth="1"/>
    <col min="1545" max="1545" width="43.5703125" bestFit="1" customWidth="1"/>
    <col min="1793" max="1793" width="44.42578125" customWidth="1"/>
    <col min="1794" max="1794" width="8.85546875" bestFit="1" customWidth="1"/>
    <col min="1795" max="1797" width="3.7109375" customWidth="1"/>
    <col min="1798" max="1798" width="6.7109375" bestFit="1" customWidth="1"/>
    <col min="1799" max="1799" width="3.7109375" customWidth="1"/>
    <col min="1800" max="1800" width="6.7109375" customWidth="1"/>
    <col min="1801" max="1801" width="43.5703125" bestFit="1" customWidth="1"/>
    <col min="2049" max="2049" width="44.42578125" customWidth="1"/>
    <col min="2050" max="2050" width="8.85546875" bestFit="1" customWidth="1"/>
    <col min="2051" max="2053" width="3.7109375" customWidth="1"/>
    <col min="2054" max="2054" width="6.7109375" bestFit="1" customWidth="1"/>
    <col min="2055" max="2055" width="3.7109375" customWidth="1"/>
    <col min="2056" max="2056" width="6.7109375" customWidth="1"/>
    <col min="2057" max="2057" width="43.5703125" bestFit="1" customWidth="1"/>
    <col min="2305" max="2305" width="44.42578125" customWidth="1"/>
    <col min="2306" max="2306" width="8.85546875" bestFit="1" customWidth="1"/>
    <col min="2307" max="2309" width="3.7109375" customWidth="1"/>
    <col min="2310" max="2310" width="6.7109375" bestFit="1" customWidth="1"/>
    <col min="2311" max="2311" width="3.7109375" customWidth="1"/>
    <col min="2312" max="2312" width="6.7109375" customWidth="1"/>
    <col min="2313" max="2313" width="43.5703125" bestFit="1" customWidth="1"/>
    <col min="2561" max="2561" width="44.42578125" customWidth="1"/>
    <col min="2562" max="2562" width="8.85546875" bestFit="1" customWidth="1"/>
    <col min="2563" max="2565" width="3.7109375" customWidth="1"/>
    <col min="2566" max="2566" width="6.7109375" bestFit="1" customWidth="1"/>
    <col min="2567" max="2567" width="3.7109375" customWidth="1"/>
    <col min="2568" max="2568" width="6.7109375" customWidth="1"/>
    <col min="2569" max="2569" width="43.5703125" bestFit="1" customWidth="1"/>
    <col min="2817" max="2817" width="44.42578125" customWidth="1"/>
    <col min="2818" max="2818" width="8.85546875" bestFit="1" customWidth="1"/>
    <col min="2819" max="2821" width="3.7109375" customWidth="1"/>
    <col min="2822" max="2822" width="6.7109375" bestFit="1" customWidth="1"/>
    <col min="2823" max="2823" width="3.7109375" customWidth="1"/>
    <col min="2824" max="2824" width="6.7109375" customWidth="1"/>
    <col min="2825" max="2825" width="43.5703125" bestFit="1" customWidth="1"/>
    <col min="3073" max="3073" width="44.42578125" customWidth="1"/>
    <col min="3074" max="3074" width="8.85546875" bestFit="1" customWidth="1"/>
    <col min="3075" max="3077" width="3.7109375" customWidth="1"/>
    <col min="3078" max="3078" width="6.7109375" bestFit="1" customWidth="1"/>
    <col min="3079" max="3079" width="3.7109375" customWidth="1"/>
    <col min="3080" max="3080" width="6.7109375" customWidth="1"/>
    <col min="3081" max="3081" width="43.5703125" bestFit="1" customWidth="1"/>
    <col min="3329" max="3329" width="44.42578125" customWidth="1"/>
    <col min="3330" max="3330" width="8.85546875" bestFit="1" customWidth="1"/>
    <col min="3331" max="3333" width="3.7109375" customWidth="1"/>
    <col min="3334" max="3334" width="6.7109375" bestFit="1" customWidth="1"/>
    <col min="3335" max="3335" width="3.7109375" customWidth="1"/>
    <col min="3336" max="3336" width="6.7109375" customWidth="1"/>
    <col min="3337" max="3337" width="43.5703125" bestFit="1" customWidth="1"/>
    <col min="3585" max="3585" width="44.42578125" customWidth="1"/>
    <col min="3586" max="3586" width="8.85546875" bestFit="1" customWidth="1"/>
    <col min="3587" max="3589" width="3.7109375" customWidth="1"/>
    <col min="3590" max="3590" width="6.7109375" bestFit="1" customWidth="1"/>
    <col min="3591" max="3591" width="3.7109375" customWidth="1"/>
    <col min="3592" max="3592" width="6.7109375" customWidth="1"/>
    <col min="3593" max="3593" width="43.5703125" bestFit="1" customWidth="1"/>
    <col min="3841" max="3841" width="44.42578125" customWidth="1"/>
    <col min="3842" max="3842" width="8.85546875" bestFit="1" customWidth="1"/>
    <col min="3843" max="3845" width="3.7109375" customWidth="1"/>
    <col min="3846" max="3846" width="6.7109375" bestFit="1" customWidth="1"/>
    <col min="3847" max="3847" width="3.7109375" customWidth="1"/>
    <col min="3848" max="3848" width="6.7109375" customWidth="1"/>
    <col min="3849" max="3849" width="43.5703125" bestFit="1" customWidth="1"/>
    <col min="4097" max="4097" width="44.42578125" customWidth="1"/>
    <col min="4098" max="4098" width="8.85546875" bestFit="1" customWidth="1"/>
    <col min="4099" max="4101" width="3.7109375" customWidth="1"/>
    <col min="4102" max="4102" width="6.7109375" bestFit="1" customWidth="1"/>
    <col min="4103" max="4103" width="3.7109375" customWidth="1"/>
    <col min="4104" max="4104" width="6.7109375" customWidth="1"/>
    <col min="4105" max="4105" width="43.5703125" bestFit="1" customWidth="1"/>
    <col min="4353" max="4353" width="44.42578125" customWidth="1"/>
    <col min="4354" max="4354" width="8.85546875" bestFit="1" customWidth="1"/>
    <col min="4355" max="4357" width="3.7109375" customWidth="1"/>
    <col min="4358" max="4358" width="6.7109375" bestFit="1" customWidth="1"/>
    <col min="4359" max="4359" width="3.7109375" customWidth="1"/>
    <col min="4360" max="4360" width="6.7109375" customWidth="1"/>
    <col min="4361" max="4361" width="43.5703125" bestFit="1" customWidth="1"/>
    <col min="4609" max="4609" width="44.42578125" customWidth="1"/>
    <col min="4610" max="4610" width="8.85546875" bestFit="1" customWidth="1"/>
    <col min="4611" max="4613" width="3.7109375" customWidth="1"/>
    <col min="4614" max="4614" width="6.7109375" bestFit="1" customWidth="1"/>
    <col min="4615" max="4615" width="3.7109375" customWidth="1"/>
    <col min="4616" max="4616" width="6.7109375" customWidth="1"/>
    <col min="4617" max="4617" width="43.5703125" bestFit="1" customWidth="1"/>
    <col min="4865" max="4865" width="44.42578125" customWidth="1"/>
    <col min="4866" max="4866" width="8.85546875" bestFit="1" customWidth="1"/>
    <col min="4867" max="4869" width="3.7109375" customWidth="1"/>
    <col min="4870" max="4870" width="6.7109375" bestFit="1" customWidth="1"/>
    <col min="4871" max="4871" width="3.7109375" customWidth="1"/>
    <col min="4872" max="4872" width="6.7109375" customWidth="1"/>
    <col min="4873" max="4873" width="43.5703125" bestFit="1" customWidth="1"/>
    <col min="5121" max="5121" width="44.42578125" customWidth="1"/>
    <col min="5122" max="5122" width="8.85546875" bestFit="1" customWidth="1"/>
    <col min="5123" max="5125" width="3.7109375" customWidth="1"/>
    <col min="5126" max="5126" width="6.7109375" bestFit="1" customWidth="1"/>
    <col min="5127" max="5127" width="3.7109375" customWidth="1"/>
    <col min="5128" max="5128" width="6.7109375" customWidth="1"/>
    <col min="5129" max="5129" width="43.5703125" bestFit="1" customWidth="1"/>
    <col min="5377" max="5377" width="44.42578125" customWidth="1"/>
    <col min="5378" max="5378" width="8.85546875" bestFit="1" customWidth="1"/>
    <col min="5379" max="5381" width="3.7109375" customWidth="1"/>
    <col min="5382" max="5382" width="6.7109375" bestFit="1" customWidth="1"/>
    <col min="5383" max="5383" width="3.7109375" customWidth="1"/>
    <col min="5384" max="5384" width="6.7109375" customWidth="1"/>
    <col min="5385" max="5385" width="43.5703125" bestFit="1" customWidth="1"/>
    <col min="5633" max="5633" width="44.42578125" customWidth="1"/>
    <col min="5634" max="5634" width="8.85546875" bestFit="1" customWidth="1"/>
    <col min="5635" max="5637" width="3.7109375" customWidth="1"/>
    <col min="5638" max="5638" width="6.7109375" bestFit="1" customWidth="1"/>
    <col min="5639" max="5639" width="3.7109375" customWidth="1"/>
    <col min="5640" max="5640" width="6.7109375" customWidth="1"/>
    <col min="5641" max="5641" width="43.5703125" bestFit="1" customWidth="1"/>
    <col min="5889" max="5889" width="44.42578125" customWidth="1"/>
    <col min="5890" max="5890" width="8.85546875" bestFit="1" customWidth="1"/>
    <col min="5891" max="5893" width="3.7109375" customWidth="1"/>
    <col min="5894" max="5894" width="6.7109375" bestFit="1" customWidth="1"/>
    <col min="5895" max="5895" width="3.7109375" customWidth="1"/>
    <col min="5896" max="5896" width="6.7109375" customWidth="1"/>
    <col min="5897" max="5897" width="43.5703125" bestFit="1" customWidth="1"/>
    <col min="6145" max="6145" width="44.42578125" customWidth="1"/>
    <col min="6146" max="6146" width="8.85546875" bestFit="1" customWidth="1"/>
    <col min="6147" max="6149" width="3.7109375" customWidth="1"/>
    <col min="6150" max="6150" width="6.7109375" bestFit="1" customWidth="1"/>
    <col min="6151" max="6151" width="3.7109375" customWidth="1"/>
    <col min="6152" max="6152" width="6.7109375" customWidth="1"/>
    <col min="6153" max="6153" width="43.5703125" bestFit="1" customWidth="1"/>
    <col min="6401" max="6401" width="44.42578125" customWidth="1"/>
    <col min="6402" max="6402" width="8.85546875" bestFit="1" customWidth="1"/>
    <col min="6403" max="6405" width="3.7109375" customWidth="1"/>
    <col min="6406" max="6406" width="6.7109375" bestFit="1" customWidth="1"/>
    <col min="6407" max="6407" width="3.7109375" customWidth="1"/>
    <col min="6408" max="6408" width="6.7109375" customWidth="1"/>
    <col min="6409" max="6409" width="43.5703125" bestFit="1" customWidth="1"/>
    <col min="6657" max="6657" width="44.42578125" customWidth="1"/>
    <col min="6658" max="6658" width="8.85546875" bestFit="1" customWidth="1"/>
    <col min="6659" max="6661" width="3.7109375" customWidth="1"/>
    <col min="6662" max="6662" width="6.7109375" bestFit="1" customWidth="1"/>
    <col min="6663" max="6663" width="3.7109375" customWidth="1"/>
    <col min="6664" max="6664" width="6.7109375" customWidth="1"/>
    <col min="6665" max="6665" width="43.5703125" bestFit="1" customWidth="1"/>
    <col min="6913" max="6913" width="44.42578125" customWidth="1"/>
    <col min="6914" max="6914" width="8.85546875" bestFit="1" customWidth="1"/>
    <col min="6915" max="6917" width="3.7109375" customWidth="1"/>
    <col min="6918" max="6918" width="6.7109375" bestFit="1" customWidth="1"/>
    <col min="6919" max="6919" width="3.7109375" customWidth="1"/>
    <col min="6920" max="6920" width="6.7109375" customWidth="1"/>
    <col min="6921" max="6921" width="43.5703125" bestFit="1" customWidth="1"/>
    <col min="7169" max="7169" width="44.42578125" customWidth="1"/>
    <col min="7170" max="7170" width="8.85546875" bestFit="1" customWidth="1"/>
    <col min="7171" max="7173" width="3.7109375" customWidth="1"/>
    <col min="7174" max="7174" width="6.7109375" bestFit="1" customWidth="1"/>
    <col min="7175" max="7175" width="3.7109375" customWidth="1"/>
    <col min="7176" max="7176" width="6.7109375" customWidth="1"/>
    <col min="7177" max="7177" width="43.5703125" bestFit="1" customWidth="1"/>
    <col min="7425" max="7425" width="44.42578125" customWidth="1"/>
    <col min="7426" max="7426" width="8.85546875" bestFit="1" customWidth="1"/>
    <col min="7427" max="7429" width="3.7109375" customWidth="1"/>
    <col min="7430" max="7430" width="6.7109375" bestFit="1" customWidth="1"/>
    <col min="7431" max="7431" width="3.7109375" customWidth="1"/>
    <col min="7432" max="7432" width="6.7109375" customWidth="1"/>
    <col min="7433" max="7433" width="43.5703125" bestFit="1" customWidth="1"/>
    <col min="7681" max="7681" width="44.42578125" customWidth="1"/>
    <col min="7682" max="7682" width="8.85546875" bestFit="1" customWidth="1"/>
    <col min="7683" max="7685" width="3.7109375" customWidth="1"/>
    <col min="7686" max="7686" width="6.7109375" bestFit="1" customWidth="1"/>
    <col min="7687" max="7687" width="3.7109375" customWidth="1"/>
    <col min="7688" max="7688" width="6.7109375" customWidth="1"/>
    <col min="7689" max="7689" width="43.5703125" bestFit="1" customWidth="1"/>
    <col min="7937" max="7937" width="44.42578125" customWidth="1"/>
    <col min="7938" max="7938" width="8.85546875" bestFit="1" customWidth="1"/>
    <col min="7939" max="7941" width="3.7109375" customWidth="1"/>
    <col min="7942" max="7942" width="6.7109375" bestFit="1" customWidth="1"/>
    <col min="7943" max="7943" width="3.7109375" customWidth="1"/>
    <col min="7944" max="7944" width="6.7109375" customWidth="1"/>
    <col min="7945" max="7945" width="43.5703125" bestFit="1" customWidth="1"/>
    <col min="8193" max="8193" width="44.42578125" customWidth="1"/>
    <col min="8194" max="8194" width="8.85546875" bestFit="1" customWidth="1"/>
    <col min="8195" max="8197" width="3.7109375" customWidth="1"/>
    <col min="8198" max="8198" width="6.7109375" bestFit="1" customWidth="1"/>
    <col min="8199" max="8199" width="3.7109375" customWidth="1"/>
    <col min="8200" max="8200" width="6.7109375" customWidth="1"/>
    <col min="8201" max="8201" width="43.5703125" bestFit="1" customWidth="1"/>
    <col min="8449" max="8449" width="44.42578125" customWidth="1"/>
    <col min="8450" max="8450" width="8.85546875" bestFit="1" customWidth="1"/>
    <col min="8451" max="8453" width="3.7109375" customWidth="1"/>
    <col min="8454" max="8454" width="6.7109375" bestFit="1" customWidth="1"/>
    <col min="8455" max="8455" width="3.7109375" customWidth="1"/>
    <col min="8456" max="8456" width="6.7109375" customWidth="1"/>
    <col min="8457" max="8457" width="43.5703125" bestFit="1" customWidth="1"/>
    <col min="8705" max="8705" width="44.42578125" customWidth="1"/>
    <col min="8706" max="8706" width="8.85546875" bestFit="1" customWidth="1"/>
    <col min="8707" max="8709" width="3.7109375" customWidth="1"/>
    <col min="8710" max="8710" width="6.7109375" bestFit="1" customWidth="1"/>
    <col min="8711" max="8711" width="3.7109375" customWidth="1"/>
    <col min="8712" max="8712" width="6.7109375" customWidth="1"/>
    <col min="8713" max="8713" width="43.5703125" bestFit="1" customWidth="1"/>
    <col min="8961" max="8961" width="44.42578125" customWidth="1"/>
    <col min="8962" max="8962" width="8.85546875" bestFit="1" customWidth="1"/>
    <col min="8963" max="8965" width="3.7109375" customWidth="1"/>
    <col min="8966" max="8966" width="6.7109375" bestFit="1" customWidth="1"/>
    <col min="8967" max="8967" width="3.7109375" customWidth="1"/>
    <col min="8968" max="8968" width="6.7109375" customWidth="1"/>
    <col min="8969" max="8969" width="43.5703125" bestFit="1" customWidth="1"/>
    <col min="9217" max="9217" width="44.42578125" customWidth="1"/>
    <col min="9218" max="9218" width="8.85546875" bestFit="1" customWidth="1"/>
    <col min="9219" max="9221" width="3.7109375" customWidth="1"/>
    <col min="9222" max="9222" width="6.7109375" bestFit="1" customWidth="1"/>
    <col min="9223" max="9223" width="3.7109375" customWidth="1"/>
    <col min="9224" max="9224" width="6.7109375" customWidth="1"/>
    <col min="9225" max="9225" width="43.5703125" bestFit="1" customWidth="1"/>
    <col min="9473" max="9473" width="44.42578125" customWidth="1"/>
    <col min="9474" max="9474" width="8.85546875" bestFit="1" customWidth="1"/>
    <col min="9475" max="9477" width="3.7109375" customWidth="1"/>
    <col min="9478" max="9478" width="6.7109375" bestFit="1" customWidth="1"/>
    <col min="9479" max="9479" width="3.7109375" customWidth="1"/>
    <col min="9480" max="9480" width="6.7109375" customWidth="1"/>
    <col min="9481" max="9481" width="43.5703125" bestFit="1" customWidth="1"/>
    <col min="9729" max="9729" width="44.42578125" customWidth="1"/>
    <col min="9730" max="9730" width="8.85546875" bestFit="1" customWidth="1"/>
    <col min="9731" max="9733" width="3.7109375" customWidth="1"/>
    <col min="9734" max="9734" width="6.7109375" bestFit="1" customWidth="1"/>
    <col min="9735" max="9735" width="3.7109375" customWidth="1"/>
    <col min="9736" max="9736" width="6.7109375" customWidth="1"/>
    <col min="9737" max="9737" width="43.5703125" bestFit="1" customWidth="1"/>
    <col min="9985" max="9985" width="44.42578125" customWidth="1"/>
    <col min="9986" max="9986" width="8.85546875" bestFit="1" customWidth="1"/>
    <col min="9987" max="9989" width="3.7109375" customWidth="1"/>
    <col min="9990" max="9990" width="6.7109375" bestFit="1" customWidth="1"/>
    <col min="9991" max="9991" width="3.7109375" customWidth="1"/>
    <col min="9992" max="9992" width="6.7109375" customWidth="1"/>
    <col min="9993" max="9993" width="43.5703125" bestFit="1" customWidth="1"/>
    <col min="10241" max="10241" width="44.42578125" customWidth="1"/>
    <col min="10242" max="10242" width="8.85546875" bestFit="1" customWidth="1"/>
    <col min="10243" max="10245" width="3.7109375" customWidth="1"/>
    <col min="10246" max="10246" width="6.7109375" bestFit="1" customWidth="1"/>
    <col min="10247" max="10247" width="3.7109375" customWidth="1"/>
    <col min="10248" max="10248" width="6.7109375" customWidth="1"/>
    <col min="10249" max="10249" width="43.5703125" bestFit="1" customWidth="1"/>
    <col min="10497" max="10497" width="44.42578125" customWidth="1"/>
    <col min="10498" max="10498" width="8.85546875" bestFit="1" customWidth="1"/>
    <col min="10499" max="10501" width="3.7109375" customWidth="1"/>
    <col min="10502" max="10502" width="6.7109375" bestFit="1" customWidth="1"/>
    <col min="10503" max="10503" width="3.7109375" customWidth="1"/>
    <col min="10504" max="10504" width="6.7109375" customWidth="1"/>
    <col min="10505" max="10505" width="43.5703125" bestFit="1" customWidth="1"/>
    <col min="10753" max="10753" width="44.42578125" customWidth="1"/>
    <col min="10754" max="10754" width="8.85546875" bestFit="1" customWidth="1"/>
    <col min="10755" max="10757" width="3.7109375" customWidth="1"/>
    <col min="10758" max="10758" width="6.7109375" bestFit="1" customWidth="1"/>
    <col min="10759" max="10759" width="3.7109375" customWidth="1"/>
    <col min="10760" max="10760" width="6.7109375" customWidth="1"/>
    <col min="10761" max="10761" width="43.5703125" bestFit="1" customWidth="1"/>
    <col min="11009" max="11009" width="44.42578125" customWidth="1"/>
    <col min="11010" max="11010" width="8.85546875" bestFit="1" customWidth="1"/>
    <col min="11011" max="11013" width="3.7109375" customWidth="1"/>
    <col min="11014" max="11014" width="6.7109375" bestFit="1" customWidth="1"/>
    <col min="11015" max="11015" width="3.7109375" customWidth="1"/>
    <col min="11016" max="11016" width="6.7109375" customWidth="1"/>
    <col min="11017" max="11017" width="43.5703125" bestFit="1" customWidth="1"/>
    <col min="11265" max="11265" width="44.42578125" customWidth="1"/>
    <col min="11266" max="11266" width="8.85546875" bestFit="1" customWidth="1"/>
    <col min="11267" max="11269" width="3.7109375" customWidth="1"/>
    <col min="11270" max="11270" width="6.7109375" bestFit="1" customWidth="1"/>
    <col min="11271" max="11271" width="3.7109375" customWidth="1"/>
    <col min="11272" max="11272" width="6.7109375" customWidth="1"/>
    <col min="11273" max="11273" width="43.5703125" bestFit="1" customWidth="1"/>
    <col min="11521" max="11521" width="44.42578125" customWidth="1"/>
    <col min="11522" max="11522" width="8.85546875" bestFit="1" customWidth="1"/>
    <col min="11523" max="11525" width="3.7109375" customWidth="1"/>
    <col min="11526" max="11526" width="6.7109375" bestFit="1" customWidth="1"/>
    <col min="11527" max="11527" width="3.7109375" customWidth="1"/>
    <col min="11528" max="11528" width="6.7109375" customWidth="1"/>
    <col min="11529" max="11529" width="43.5703125" bestFit="1" customWidth="1"/>
    <col min="11777" max="11777" width="44.42578125" customWidth="1"/>
    <col min="11778" max="11778" width="8.85546875" bestFit="1" customWidth="1"/>
    <col min="11779" max="11781" width="3.7109375" customWidth="1"/>
    <col min="11782" max="11782" width="6.7109375" bestFit="1" customWidth="1"/>
    <col min="11783" max="11783" width="3.7109375" customWidth="1"/>
    <col min="11784" max="11784" width="6.7109375" customWidth="1"/>
    <col min="11785" max="11785" width="43.5703125" bestFit="1" customWidth="1"/>
    <col min="12033" max="12033" width="44.42578125" customWidth="1"/>
    <col min="12034" max="12034" width="8.85546875" bestFit="1" customWidth="1"/>
    <col min="12035" max="12037" width="3.7109375" customWidth="1"/>
    <col min="12038" max="12038" width="6.7109375" bestFit="1" customWidth="1"/>
    <col min="12039" max="12039" width="3.7109375" customWidth="1"/>
    <col min="12040" max="12040" width="6.7109375" customWidth="1"/>
    <col min="12041" max="12041" width="43.5703125" bestFit="1" customWidth="1"/>
    <col min="12289" max="12289" width="44.42578125" customWidth="1"/>
    <col min="12290" max="12290" width="8.85546875" bestFit="1" customWidth="1"/>
    <col min="12291" max="12293" width="3.7109375" customWidth="1"/>
    <col min="12294" max="12294" width="6.7109375" bestFit="1" customWidth="1"/>
    <col min="12295" max="12295" width="3.7109375" customWidth="1"/>
    <col min="12296" max="12296" width="6.7109375" customWidth="1"/>
    <col min="12297" max="12297" width="43.5703125" bestFit="1" customWidth="1"/>
    <col min="12545" max="12545" width="44.42578125" customWidth="1"/>
    <col min="12546" max="12546" width="8.85546875" bestFit="1" customWidth="1"/>
    <col min="12547" max="12549" width="3.7109375" customWidth="1"/>
    <col min="12550" max="12550" width="6.7109375" bestFit="1" customWidth="1"/>
    <col min="12551" max="12551" width="3.7109375" customWidth="1"/>
    <col min="12552" max="12552" width="6.7109375" customWidth="1"/>
    <col min="12553" max="12553" width="43.5703125" bestFit="1" customWidth="1"/>
    <col min="12801" max="12801" width="44.42578125" customWidth="1"/>
    <col min="12802" max="12802" width="8.85546875" bestFit="1" customWidth="1"/>
    <col min="12803" max="12805" width="3.7109375" customWidth="1"/>
    <col min="12806" max="12806" width="6.7109375" bestFit="1" customWidth="1"/>
    <col min="12807" max="12807" width="3.7109375" customWidth="1"/>
    <col min="12808" max="12808" width="6.7109375" customWidth="1"/>
    <col min="12809" max="12809" width="43.5703125" bestFit="1" customWidth="1"/>
    <col min="13057" max="13057" width="44.42578125" customWidth="1"/>
    <col min="13058" max="13058" width="8.85546875" bestFit="1" customWidth="1"/>
    <col min="13059" max="13061" width="3.7109375" customWidth="1"/>
    <col min="13062" max="13062" width="6.7109375" bestFit="1" customWidth="1"/>
    <col min="13063" max="13063" width="3.7109375" customWidth="1"/>
    <col min="13064" max="13064" width="6.7109375" customWidth="1"/>
    <col min="13065" max="13065" width="43.5703125" bestFit="1" customWidth="1"/>
    <col min="13313" max="13313" width="44.42578125" customWidth="1"/>
    <col min="13314" max="13314" width="8.85546875" bestFit="1" customWidth="1"/>
    <col min="13315" max="13317" width="3.7109375" customWidth="1"/>
    <col min="13318" max="13318" width="6.7109375" bestFit="1" customWidth="1"/>
    <col min="13319" max="13319" width="3.7109375" customWidth="1"/>
    <col min="13320" max="13320" width="6.7109375" customWidth="1"/>
    <col min="13321" max="13321" width="43.5703125" bestFit="1" customWidth="1"/>
    <col min="13569" max="13569" width="44.42578125" customWidth="1"/>
    <col min="13570" max="13570" width="8.85546875" bestFit="1" customWidth="1"/>
    <col min="13571" max="13573" width="3.7109375" customWidth="1"/>
    <col min="13574" max="13574" width="6.7109375" bestFit="1" customWidth="1"/>
    <col min="13575" max="13575" width="3.7109375" customWidth="1"/>
    <col min="13576" max="13576" width="6.7109375" customWidth="1"/>
    <col min="13577" max="13577" width="43.5703125" bestFit="1" customWidth="1"/>
    <col min="13825" max="13825" width="44.42578125" customWidth="1"/>
    <col min="13826" max="13826" width="8.85546875" bestFit="1" customWidth="1"/>
    <col min="13827" max="13829" width="3.7109375" customWidth="1"/>
    <col min="13830" max="13830" width="6.7109375" bestFit="1" customWidth="1"/>
    <col min="13831" max="13831" width="3.7109375" customWidth="1"/>
    <col min="13832" max="13832" width="6.7109375" customWidth="1"/>
    <col min="13833" max="13833" width="43.5703125" bestFit="1" customWidth="1"/>
    <col min="14081" max="14081" width="44.42578125" customWidth="1"/>
    <col min="14082" max="14082" width="8.85546875" bestFit="1" customWidth="1"/>
    <col min="14083" max="14085" width="3.7109375" customWidth="1"/>
    <col min="14086" max="14086" width="6.7109375" bestFit="1" customWidth="1"/>
    <col min="14087" max="14087" width="3.7109375" customWidth="1"/>
    <col min="14088" max="14088" width="6.7109375" customWidth="1"/>
    <col min="14089" max="14089" width="43.5703125" bestFit="1" customWidth="1"/>
    <col min="14337" max="14337" width="44.42578125" customWidth="1"/>
    <col min="14338" max="14338" width="8.85546875" bestFit="1" customWidth="1"/>
    <col min="14339" max="14341" width="3.7109375" customWidth="1"/>
    <col min="14342" max="14342" width="6.7109375" bestFit="1" customWidth="1"/>
    <col min="14343" max="14343" width="3.7109375" customWidth="1"/>
    <col min="14344" max="14344" width="6.7109375" customWidth="1"/>
    <col min="14345" max="14345" width="43.5703125" bestFit="1" customWidth="1"/>
    <col min="14593" max="14593" width="44.42578125" customWidth="1"/>
    <col min="14594" max="14594" width="8.85546875" bestFit="1" customWidth="1"/>
    <col min="14595" max="14597" width="3.7109375" customWidth="1"/>
    <col min="14598" max="14598" width="6.7109375" bestFit="1" customWidth="1"/>
    <col min="14599" max="14599" width="3.7109375" customWidth="1"/>
    <col min="14600" max="14600" width="6.7109375" customWidth="1"/>
    <col min="14601" max="14601" width="43.5703125" bestFit="1" customWidth="1"/>
    <col min="14849" max="14849" width="44.42578125" customWidth="1"/>
    <col min="14850" max="14850" width="8.85546875" bestFit="1" customWidth="1"/>
    <col min="14851" max="14853" width="3.7109375" customWidth="1"/>
    <col min="14854" max="14854" width="6.7109375" bestFit="1" customWidth="1"/>
    <col min="14855" max="14855" width="3.7109375" customWidth="1"/>
    <col min="14856" max="14856" width="6.7109375" customWidth="1"/>
    <col min="14857" max="14857" width="43.5703125" bestFit="1" customWidth="1"/>
    <col min="15105" max="15105" width="44.42578125" customWidth="1"/>
    <col min="15106" max="15106" width="8.85546875" bestFit="1" customWidth="1"/>
    <col min="15107" max="15109" width="3.7109375" customWidth="1"/>
    <col min="15110" max="15110" width="6.7109375" bestFit="1" customWidth="1"/>
    <col min="15111" max="15111" width="3.7109375" customWidth="1"/>
    <col min="15112" max="15112" width="6.7109375" customWidth="1"/>
    <col min="15113" max="15113" width="43.5703125" bestFit="1" customWidth="1"/>
    <col min="15361" max="15361" width="44.42578125" customWidth="1"/>
    <col min="15362" max="15362" width="8.85546875" bestFit="1" customWidth="1"/>
    <col min="15363" max="15365" width="3.7109375" customWidth="1"/>
    <col min="15366" max="15366" width="6.7109375" bestFit="1" customWidth="1"/>
    <col min="15367" max="15367" width="3.7109375" customWidth="1"/>
    <col min="15368" max="15368" width="6.7109375" customWidth="1"/>
    <col min="15369" max="15369" width="43.5703125" bestFit="1" customWidth="1"/>
    <col min="15617" max="15617" width="44.42578125" customWidth="1"/>
    <col min="15618" max="15618" width="8.85546875" bestFit="1" customWidth="1"/>
    <col min="15619" max="15621" width="3.7109375" customWidth="1"/>
    <col min="15622" max="15622" width="6.7109375" bestFit="1" customWidth="1"/>
    <col min="15623" max="15623" width="3.7109375" customWidth="1"/>
    <col min="15624" max="15624" width="6.7109375" customWidth="1"/>
    <col min="15625" max="15625" width="43.5703125" bestFit="1" customWidth="1"/>
    <col min="15873" max="15873" width="44.42578125" customWidth="1"/>
    <col min="15874" max="15874" width="8.85546875" bestFit="1" customWidth="1"/>
    <col min="15875" max="15877" width="3.7109375" customWidth="1"/>
    <col min="15878" max="15878" width="6.7109375" bestFit="1" customWidth="1"/>
    <col min="15879" max="15879" width="3.7109375" customWidth="1"/>
    <col min="15880" max="15880" width="6.7109375" customWidth="1"/>
    <col min="15881" max="15881" width="43.5703125" bestFit="1" customWidth="1"/>
    <col min="16129" max="16129" width="44.42578125" customWidth="1"/>
    <col min="16130" max="16130" width="8.85546875" bestFit="1" customWidth="1"/>
    <col min="16131" max="16133" width="3.7109375" customWidth="1"/>
    <col min="16134" max="16134" width="6.7109375" bestFit="1" customWidth="1"/>
    <col min="16135" max="16135" width="3.7109375" customWidth="1"/>
    <col min="16136" max="16136" width="6.7109375" customWidth="1"/>
    <col min="16137" max="16137" width="43.5703125" bestFit="1" customWidth="1"/>
  </cols>
  <sheetData>
    <row r="1" spans="1:9" ht="15" thickBot="1">
      <c r="H1" s="220" t="s">
        <v>153</v>
      </c>
    </row>
    <row r="2" spans="1:9" ht="15.75">
      <c r="A2" s="1" t="s">
        <v>0</v>
      </c>
      <c r="B2" s="2"/>
      <c r="C2" s="2"/>
      <c r="D2" s="2"/>
      <c r="E2" s="2"/>
      <c r="F2" s="2"/>
      <c r="G2" s="3"/>
      <c r="I2" s="214" t="str">
        <f>A16</f>
        <v>Version:- 11.0.5 (2016-02-04)</v>
      </c>
    </row>
    <row r="3" spans="1:9" ht="13.5" thickBot="1">
      <c r="A3" s="4"/>
      <c r="B3" s="5" t="s">
        <v>1</v>
      </c>
      <c r="C3" s="5">
        <v>5</v>
      </c>
      <c r="D3" s="6">
        <v>6</v>
      </c>
      <c r="E3" s="5">
        <v>7</v>
      </c>
      <c r="F3" s="5" t="s">
        <v>2</v>
      </c>
      <c r="G3" s="7"/>
      <c r="I3" s="215"/>
    </row>
    <row r="4" spans="1:9" ht="16.5" thickBot="1">
      <c r="A4" s="8" t="str">
        <f>I4DCResDbase!$E$8</f>
        <v>i4DA Tap Position (withdrawn)</v>
      </c>
      <c r="B4" s="9" t="str">
        <f>$B$6</f>
        <v>**</v>
      </c>
      <c r="C4" s="10" t="str">
        <f>$B$8</f>
        <v>P</v>
      </c>
      <c r="D4" s="10" t="str">
        <f>$B$10</f>
        <v>U</v>
      </c>
      <c r="E4" s="11" t="str">
        <f>$B$12</f>
        <v>2</v>
      </c>
      <c r="F4" s="11" t="str">
        <f>$B$15</f>
        <v>050</v>
      </c>
      <c r="G4" s="12"/>
      <c r="I4" s="13" t="str">
        <f>I4DCResDbase!$E$2</f>
        <v>**PU2050</v>
      </c>
    </row>
    <row r="5" spans="1:9" ht="15.75">
      <c r="A5" s="14" t="str">
        <f>I4DCResDbase!B8</f>
        <v>Function:</v>
      </c>
      <c r="B5" s="15"/>
      <c r="C5" s="16"/>
      <c r="D5" s="17"/>
      <c r="E5" s="18"/>
      <c r="F5" s="19"/>
      <c r="G5" s="12"/>
      <c r="I5" s="20" t="str">
        <f>I4DCResDbase!$E$8</f>
        <v>i4DA Tap Position (withdrawn)</v>
      </c>
    </row>
    <row r="6" spans="1:9" ht="18" customHeight="1" thickBot="1">
      <c r="A6" s="145"/>
      <c r="B6" s="21" t="str">
        <f>I4DCResDbase!$D$8</f>
        <v>**</v>
      </c>
      <c r="C6" s="16"/>
      <c r="D6" s="22"/>
      <c r="E6" s="18"/>
      <c r="F6" s="19"/>
      <c r="G6" s="12"/>
      <c r="I6" s="23" t="str">
        <f>I4DCResDbase!$B$5</f>
        <v>Customer Programmable</v>
      </c>
    </row>
    <row r="7" spans="1:9" ht="15.75">
      <c r="A7" s="24" t="str">
        <f>I4DCResDbase!B13</f>
        <v>Output:</v>
      </c>
      <c r="B7" s="25"/>
      <c r="C7" s="16"/>
      <c r="D7" s="22"/>
      <c r="E7" s="18"/>
      <c r="F7" s="19"/>
      <c r="G7" s="12"/>
      <c r="I7" s="23" t="str">
        <f>I4DCResDbase!$B$13</f>
        <v>Output:</v>
      </c>
    </row>
    <row r="8" spans="1:9" ht="18" customHeight="1" thickBot="1">
      <c r="A8" s="26"/>
      <c r="B8" s="27" t="str">
        <f>I4DCResDbase!$D$13</f>
        <v>P</v>
      </c>
      <c r="C8" s="16"/>
      <c r="D8" s="22"/>
      <c r="E8" s="18"/>
      <c r="F8" s="19"/>
      <c r="G8" s="12"/>
      <c r="I8" s="28" t="str">
        <f>I4DCResDbase!$E$13</f>
        <v>Full scale from 1 mA to 5 mA</v>
      </c>
    </row>
    <row r="9" spans="1:9" ht="15.75">
      <c r="A9" s="14" t="str">
        <f>I4DCResDbase!$B$21</f>
        <v>Auxiliary supply:</v>
      </c>
      <c r="B9" s="29"/>
      <c r="C9" s="30"/>
      <c r="D9" s="22"/>
      <c r="E9" s="18"/>
      <c r="F9" s="19"/>
      <c r="G9" s="12"/>
      <c r="I9" s="23" t="str">
        <f>I4DCResDbase!$B$21</f>
        <v>Auxiliary supply:</v>
      </c>
    </row>
    <row r="10" spans="1:9" ht="18" customHeight="1" thickBot="1">
      <c r="A10" s="31"/>
      <c r="B10" s="27" t="str">
        <f>I4DCResDbase!$D$21</f>
        <v>U</v>
      </c>
      <c r="C10" s="32"/>
      <c r="D10" s="33"/>
      <c r="E10" s="18"/>
      <c r="F10" s="19"/>
      <c r="G10" s="12"/>
      <c r="I10" s="28" t="str">
        <f>I4DCResDbase!$E$21</f>
        <v>Universal AC/DC supply (40-276 Vac, 24-300 Vdc)</v>
      </c>
    </row>
    <row r="11" spans="1:9" ht="15.75">
      <c r="A11" s="14" t="str">
        <f>I4DCResDbase!B30</f>
        <v>Communications:</v>
      </c>
      <c r="B11" s="34"/>
      <c r="C11" s="35"/>
      <c r="D11" s="35"/>
      <c r="E11" s="18"/>
      <c r="F11" s="19"/>
      <c r="G11" s="12"/>
      <c r="I11" s="23" t="str">
        <f>I4DCResDbase!$B$30</f>
        <v>Communications:</v>
      </c>
    </row>
    <row r="12" spans="1:9" ht="18" customHeight="1" thickBot="1">
      <c r="A12" s="36"/>
      <c r="B12" s="27" t="str">
        <f>I4DCResDbase!$D$30</f>
        <v>2</v>
      </c>
      <c r="C12" s="37"/>
      <c r="D12" s="37"/>
      <c r="E12" s="38"/>
      <c r="F12" s="19"/>
      <c r="G12" s="12"/>
      <c r="I12" s="28" t="str">
        <f>I4DCResDbase!$E$30</f>
        <v>RS232</v>
      </c>
    </row>
    <row r="13" spans="1:9" ht="16.5" thickBot="1">
      <c r="A13" s="39" t="str">
        <f>I4DCResDbase!B37</f>
        <v>Wires:</v>
      </c>
      <c r="B13" s="21" t="str">
        <f>I4DCResDbase!$E$37</f>
        <v>3</v>
      </c>
      <c r="C13" s="40"/>
      <c r="D13" s="41"/>
      <c r="E13" s="42"/>
      <c r="F13" s="19"/>
      <c r="G13" s="12"/>
      <c r="I13" s="23" t="str">
        <f>I4DCResDbase!$B$37</f>
        <v>Wires:</v>
      </c>
    </row>
    <row r="14" spans="1:9" ht="15.75">
      <c r="A14" s="14" t="str">
        <f>I4DCResDbase!$B$43</f>
        <v>Resistance Range:</v>
      </c>
      <c r="B14" s="43"/>
      <c r="C14" s="44"/>
      <c r="D14" s="44"/>
      <c r="E14" s="44"/>
      <c r="F14" s="19"/>
      <c r="G14" s="12"/>
      <c r="I14" s="28" t="str">
        <f>I4DCResDbase!$E$37</f>
        <v>3</v>
      </c>
    </row>
    <row r="15" spans="1:9" ht="18" customHeight="1" thickBot="1">
      <c r="A15" s="31"/>
      <c r="B15" s="27" t="str">
        <f>I4DCResDbase!D43</f>
        <v>050</v>
      </c>
      <c r="C15" s="45"/>
      <c r="D15" s="46"/>
      <c r="E15" s="46"/>
      <c r="F15" s="47"/>
      <c r="G15" s="12"/>
      <c r="I15" s="23" t="str">
        <f>I4DCResDbase!$B$43</f>
        <v>Resistance Range:</v>
      </c>
    </row>
    <row r="16" spans="1:9" ht="15.75" customHeight="1" thickBot="1">
      <c r="A16" s="48" t="s">
        <v>143</v>
      </c>
      <c r="B16" s="49"/>
      <c r="C16" s="49"/>
      <c r="D16" s="49"/>
      <c r="E16" s="49"/>
      <c r="F16" s="49"/>
      <c r="G16" s="50"/>
      <c r="I16" s="28" t="str">
        <f>I4DCResDbase!$E$43</f>
        <v>0 ... 100 Ohm to 0 ... 50 kOhm</v>
      </c>
    </row>
    <row r="17" spans="9:9" ht="15">
      <c r="I17" s="23" t="str">
        <f>I4DCResDbase!$B$52</f>
        <v xml:space="preserve"> </v>
      </c>
    </row>
    <row r="18" spans="9:9" ht="14.25">
      <c r="I18" s="28" t="str">
        <f>I4DCResDbase!$E$52</f>
        <v xml:space="preserve"> </v>
      </c>
    </row>
    <row r="19" spans="9:9" ht="15" thickBot="1">
      <c r="I19" s="52"/>
    </row>
    <row r="21" spans="9:9">
      <c r="I21" t="s">
        <v>152</v>
      </c>
    </row>
    <row r="22" spans="9:9">
      <c r="I22" t="s">
        <v>156</v>
      </c>
    </row>
  </sheetData>
  <sheetProtection algorithmName="SHA-512" hashValue="3v0kXMyKeaKHnhlHLltIonTx6OlaY9DAwKvplY+/k2EmVtl7/81DsEhJCswqV3nDlqZaCMtijB5Ibzvb0AVf4w==" saltValue="8e53TbTO8KyKiU1FYZ4dCg==" spinCount="100000" sheet="1" objects="1" scenarios="1"/>
  <mergeCells count="1">
    <mergeCell ref="I2:I3"/>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2:E18"/>
  <sheetViews>
    <sheetView showGridLines="0" workbookViewId="0">
      <selection sqref="A1:XFD1"/>
    </sheetView>
  </sheetViews>
  <sheetFormatPr defaultRowHeight="12.75"/>
  <cols>
    <col min="2" max="2" width="28.140625" customWidth="1"/>
    <col min="3" max="3" width="13.42578125" customWidth="1"/>
    <col min="4" max="4" width="30.7109375" customWidth="1"/>
    <col min="5" max="5" width="6.28515625" customWidth="1"/>
  </cols>
  <sheetData>
    <row r="2" spans="2:5">
      <c r="B2" s="95" t="s">
        <v>139</v>
      </c>
      <c r="C2" s="146" t="str">
        <f>I4DCRes!I4</f>
        <v>**PU2050</v>
      </c>
    </row>
    <row r="4" spans="2:5">
      <c r="B4" s="58" t="str">
        <f>I4DCResDbase!M5</f>
        <v>**PU2050</v>
      </c>
      <c r="C4" s="219"/>
      <c r="D4" s="219"/>
      <c r="E4" s="144"/>
    </row>
    <row r="5" spans="2:5">
      <c r="B5" s="69" t="e">
        <f>I4DCResDbase!M6</f>
        <v>#N/A</v>
      </c>
      <c r="C5" s="218"/>
      <c r="D5" s="218"/>
      <c r="E5" s="63" t="str">
        <f>I4DCResDbase!O6</f>
        <v>**PU</v>
      </c>
    </row>
    <row r="6" spans="2:5">
      <c r="B6" s="69" t="str">
        <f>I4DCResDbase!M7</f>
        <v>Output:</v>
      </c>
      <c r="C6" s="218" t="e">
        <f>I4DCResDbase!N7</f>
        <v>#N/A</v>
      </c>
      <c r="D6" s="218"/>
      <c r="E6" s="63" t="str">
        <f>I4DCResDbase!O7</f>
        <v>2</v>
      </c>
    </row>
    <row r="7" spans="2:5">
      <c r="B7" s="69" t="str">
        <f>I4DCResDbase!M8</f>
        <v>Auxiliary supply:</v>
      </c>
      <c r="C7" s="218" t="e">
        <f>I4DCResDbase!N8</f>
        <v>#N/A</v>
      </c>
      <c r="D7" s="218"/>
      <c r="E7" s="63" t="str">
        <f>I4DCResDbase!O8</f>
        <v>0</v>
      </c>
    </row>
    <row r="8" spans="2:5">
      <c r="B8" s="69" t="str">
        <f>I4DCResDbase!M9</f>
        <v>Communications:</v>
      </c>
      <c r="C8" s="218" t="e">
        <f>I4DCResDbase!N9</f>
        <v>#N/A</v>
      </c>
      <c r="D8" s="218"/>
      <c r="E8" s="63" t="str">
        <f>I4DCResDbase!O9</f>
        <v>5</v>
      </c>
    </row>
    <row r="9" spans="2:5">
      <c r="B9" s="69" t="str">
        <f>I4DCResDbase!M10</f>
        <v>Wires:</v>
      </c>
      <c r="C9" s="218" t="str">
        <f>I4DCResDbase!N10</f>
        <v>3</v>
      </c>
      <c r="D9" s="218"/>
      <c r="E9" s="63"/>
    </row>
    <row r="10" spans="2:5">
      <c r="B10" s="69" t="e">
        <f>I4DCResDbase!M11</f>
        <v>#N/A</v>
      </c>
      <c r="C10" s="218" t="e">
        <f>I4DCResDbase!N11</f>
        <v>#N/A</v>
      </c>
      <c r="D10" s="218"/>
      <c r="E10" s="63" t="str">
        <f>I4DCResDbase!O11</f>
        <v>0</v>
      </c>
    </row>
    <row r="11" spans="2:5">
      <c r="B11" s="69" t="e">
        <f>I4DCResDbase!M12</f>
        <v>#N/A</v>
      </c>
      <c r="C11" s="218" t="e">
        <f>I4DCResDbase!N12</f>
        <v>#N/A</v>
      </c>
      <c r="D11" s="218"/>
      <c r="E11" s="63"/>
    </row>
    <row r="12" spans="2:5">
      <c r="B12" s="69"/>
      <c r="E12" s="63"/>
    </row>
    <row r="13" spans="2:5">
      <c r="B13" s="78"/>
      <c r="C13" s="87"/>
      <c r="D13" s="87"/>
      <c r="E13" s="88"/>
    </row>
    <row r="14" spans="2:5">
      <c r="E14" s="55"/>
    </row>
    <row r="15" spans="2:5">
      <c r="B15" s="218"/>
      <c r="C15" s="218"/>
      <c r="E15" s="55"/>
    </row>
    <row r="16" spans="2:5">
      <c r="B16" s="218"/>
      <c r="C16" s="218"/>
      <c r="E16" s="55"/>
    </row>
    <row r="17" spans="2:5">
      <c r="B17" s="218"/>
      <c r="C17" s="218"/>
      <c r="E17" s="55"/>
    </row>
    <row r="18" spans="2:5">
      <c r="B18" s="53"/>
      <c r="C18" s="53"/>
    </row>
  </sheetData>
  <sheetProtection password="C927" sheet="1" objects="1" scenarios="1"/>
  <mergeCells count="11">
    <mergeCell ref="B16:C16"/>
    <mergeCell ref="B17:C17"/>
    <mergeCell ref="C11:D11"/>
    <mergeCell ref="C10:D10"/>
    <mergeCell ref="B15:C15"/>
    <mergeCell ref="C9:D9"/>
    <mergeCell ref="C4:D4"/>
    <mergeCell ref="C5:D5"/>
    <mergeCell ref="C6:D6"/>
    <mergeCell ref="C7:D7"/>
    <mergeCell ref="C8:D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Disclaimer</vt:lpstr>
      <vt:lpstr>Cortec</vt:lpstr>
      <vt:lpstr>I4DCRes</vt:lpstr>
      <vt:lpstr>I4DCResDbase</vt:lpstr>
      <vt:lpstr>I4DCResData</vt:lpstr>
      <vt:lpstr>Master Text</vt:lpstr>
      <vt:lpstr>Decode Model</vt:lpstr>
      <vt:lpstr>I4DCRes!Print_Area</vt:lpstr>
      <vt:lpstr>'Master Text'!Print_Area</vt:lpstr>
    </vt:vector>
  </TitlesOfParts>
  <Company>ALSTOM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VENABLES Graham</dc:creator>
  <cp:lastModifiedBy>Shared Master data team</cp:lastModifiedBy>
  <dcterms:created xsi:type="dcterms:W3CDTF">2015-04-28T07:16:02Z</dcterms:created>
  <dcterms:modified xsi:type="dcterms:W3CDTF">2023-11-04T11:27:41Z</dcterms:modified>
</cp:coreProperties>
</file>